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<sst xmlns="http://schemas.openxmlformats.org/spreadsheetml/2006/main" count="194" uniqueCount="119">
  <si>
    <t>obce Radimovice</t>
  </si>
  <si>
    <t>Příjmy</t>
  </si>
  <si>
    <t>Paragraf</t>
  </si>
  <si>
    <t>Položka</t>
  </si>
  <si>
    <t xml:space="preserve">Daň z příjmu fyzických osob ze záv.čin. </t>
  </si>
  <si>
    <t>Daň z příjmu fyzických osob ze SVČ</t>
  </si>
  <si>
    <t>Daň z příjmů fyzických osob z kapit. výnosů</t>
  </si>
  <si>
    <t>Daň z příjmu právnických osob</t>
  </si>
  <si>
    <t>DPH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</si>
  <si>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</si>
  <si>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</si>
  <si>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</si>
  <si>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</si>
  <si>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za ubytovací kapacity</t>
  </si>
  <si>
    <t>Odvod výtěžku z provozování loterií</t>
  </si>
  <si>
    <t>Správní poplatky</t>
  </si>
  <si>
    <t>Daň z nemovitosti</t>
  </si>
  <si>
    <t>Neinvestiční přijaté dotace ze SR v rámci SDV</t>
  </si>
  <si>
    <t>Bez ODPA</t>
  </si>
  <si>
    <t>Příjmy z poskytování služeb a výrobků</t>
  </si>
  <si>
    <t>Silnice</t>
  </si>
  <si>
    <t>Činnosti knihovnické</t>
  </si>
  <si>
    <t>Ostatní tělovýchovná činnost</t>
  </si>
  <si>
    <t>Příjmy z pronájmu ost. nemovitostí a jejich částí</t>
  </si>
  <si>
    <t>Bytové hospodářství</t>
  </si>
  <si>
    <t>Příjmy z pronájmu ost. nemovitostí a jejich okolí</t>
  </si>
  <si>
    <t>Nebytové hospodářství</t>
  </si>
  <si>
    <t>Sběr a svoz komunálních odpadů</t>
  </si>
  <si>
    <t>Příjmy z pronájmu pozemků</t>
  </si>
  <si>
    <t>Činnost místní správy</t>
  </si>
  <si>
    <t>Příjmy z úroků</t>
  </si>
  <si>
    <t>Obecné příjmy a výdaje z finanč. operací</t>
  </si>
  <si>
    <t>Výdaje</t>
  </si>
  <si>
    <t>Provoz veřejné silniční dopravy</t>
  </si>
  <si>
    <t>Neinvestiční transfery obcím</t>
  </si>
  <si>
    <t>Ostatní osobní výdaje</t>
  </si>
  <si>
    <t>Povinné poj. na soc. zabezpeč. a př.</t>
  </si>
  <si>
    <t>Povinné poj. na veřejné zdravotní pojištění</t>
  </si>
  <si>
    <t>Knihy, učební pomůcky, tisk</t>
  </si>
  <si>
    <t>Opravy a udržování</t>
  </si>
  <si>
    <t>Nákup ostatních služeb</t>
  </si>
  <si>
    <t>Pohoštění</t>
  </si>
  <si>
    <t>Věcné dary</t>
  </si>
  <si>
    <t>Ostatní záležitosti kultury</t>
  </si>
  <si>
    <t>Nájemné</t>
  </si>
  <si>
    <t>Využití volného času dětí a mládeže</t>
  </si>
  <si>
    <t>Bytová hospodářství</t>
  </si>
  <si>
    <t>Nákup materiálu j.n.</t>
  </si>
  <si>
    <t>Elektrická energie</t>
  </si>
  <si>
    <t>Veřejné osvětlení</t>
  </si>
  <si>
    <t>Sběr a svoz komunálního odpadů</t>
  </si>
  <si>
    <t>Drobný hmotný dlouhodobý majetek</t>
  </si>
  <si>
    <t>Pohonné hmoty a maziva</t>
  </si>
  <si>
    <t>Péče o vzhled obcí a veřejnou zeleň</t>
  </si>
  <si>
    <t>Služby peněžních ústavů – pojištění vozidla</t>
  </si>
  <si>
    <t>Požární ochrana - dobrovolná část</t>
  </si>
  <si>
    <t>Odměny členů zastupitelstva obcí</t>
  </si>
  <si>
    <t>Zastupitelstva obcí</t>
  </si>
  <si>
    <t>Platy zaměstnanců v pracovním poměru</t>
  </si>
  <si>
    <t>Ostatní pojistné na úrazové pojištění</t>
  </si>
  <si>
    <t>Nákup materiálu j.a.</t>
  </si>
  <si>
    <t>Služby pošt</t>
  </si>
  <si>
    <t>Služby telekomunikací a radiokomunikací</t>
  </si>
  <si>
    <t>Konzultační, poradenské a právní služby</t>
  </si>
  <si>
    <t>Služby školení a vzdělávání</t>
  </si>
  <si>
    <t xml:space="preserve">Nákup ostatních služeb </t>
  </si>
  <si>
    <t>Cestovné</t>
  </si>
  <si>
    <t>Ostatní neivestiční transfery nezisk. a podob. org</t>
  </si>
  <si>
    <t>Neinvetsiční transfery mezinarod. organizacím</t>
  </si>
  <si>
    <t>Služby peněžních ústavů</t>
  </si>
  <si>
    <t>Obecné příjmy a výdaje z finančních oper.</t>
  </si>
  <si>
    <t>Služby peněžních ústavů (pojistné za majetek obce)</t>
  </si>
  <si>
    <t>Pojištění funkčně nespecifikované</t>
  </si>
  <si>
    <t>Celkem</t>
  </si>
  <si>
    <t>Studená voda</t>
  </si>
  <si>
    <t xml:space="preserve">Neinvestiční transfery krajům </t>
  </si>
  <si>
    <t>Ostatní příjmy z pronájmu majetku</t>
  </si>
  <si>
    <t>Příjmy z pronájmu ost.nemovit. a jejich částí</t>
  </si>
  <si>
    <t>Ostatní zájmová činnost a rekreace</t>
  </si>
  <si>
    <t>Přijaté nekapitálové příspěvky a náhrady</t>
  </si>
  <si>
    <t>Využívání a zneškodňování kom. odpadů</t>
  </si>
  <si>
    <t xml:space="preserve">opravy a udržování </t>
  </si>
  <si>
    <t>Rozhlas a televize</t>
  </si>
  <si>
    <t>Nákup ostatních složek</t>
  </si>
  <si>
    <t>Využívání a zneškodňování kom.odpadů</t>
  </si>
  <si>
    <t>nespecifikované rezervy</t>
  </si>
  <si>
    <t>Činnost org. a sl. při zabezpeč.úkolů</t>
  </si>
  <si>
    <t>Neinvestiční transfery občan.sdružením</t>
  </si>
  <si>
    <t>Ostatní neinvest.transfery veř.rozp.územ.</t>
  </si>
  <si>
    <t>Platby daní a poplatků státnímu rozpočtu</t>
  </si>
  <si>
    <t>Daň z příjmu právnických osob za obce</t>
  </si>
  <si>
    <t>Ostatní činnosti jinde nezařazené</t>
  </si>
  <si>
    <t>Financování</t>
  </si>
  <si>
    <t>Budovy, haly a stavby</t>
  </si>
  <si>
    <t>Ostatní finanční operace</t>
  </si>
  <si>
    <t>Ostatní záležitosti pozemních komunikací</t>
  </si>
  <si>
    <t>Komunální služby a územní rozvoj j.n.</t>
  </si>
  <si>
    <t>Nákup kolků</t>
  </si>
  <si>
    <t>Pozemky</t>
  </si>
  <si>
    <t>Zpracování dat a služby souv. s inf. a kom</t>
  </si>
  <si>
    <t>Nákup zboží</t>
  </si>
  <si>
    <t>Shválený rozpočet</t>
  </si>
  <si>
    <t>%</t>
  </si>
  <si>
    <t>Příjmy z prodeje zboží</t>
  </si>
  <si>
    <t>Přijaté pojistné náhrady</t>
  </si>
  <si>
    <t>Příjmy z prodeje pozemků</t>
  </si>
  <si>
    <t xml:space="preserve">Nákup materiálu </t>
  </si>
  <si>
    <t>Poskytnuté zálohy vlastní pokladně</t>
  </si>
  <si>
    <t>Neinvestiční transfery spolkům</t>
  </si>
  <si>
    <t>Ostatní neinvestiční vydaje j.n.</t>
  </si>
  <si>
    <t>Platby daní a poplatků krajům, obcím a st.fondům</t>
  </si>
  <si>
    <t>Neinvestiční transfery spollkům</t>
  </si>
  <si>
    <t>Čerpání rozpočtu k 30.9.2016</t>
  </si>
  <si>
    <t>Rozpočet po změnách k 30.9.2016</t>
  </si>
  <si>
    <t>Čerpání rozpočtu        k 30.9.2016</t>
  </si>
  <si>
    <t xml:space="preserve">Neinvestiční přijaté transf.z všeob.pokl.sprývy SR </t>
  </si>
  <si>
    <t>Neinvestiční přijaté transfery od krajů</t>
  </si>
  <si>
    <t>Poštovní služby</t>
  </si>
  <si>
    <t>Volby do zastup.územních samosprávných celků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</si>
</sst>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_K_č"/>
    <numFmt numFmtId="166" formatCode="#,##0\ &quot;Kč&quot;"/>
    <numFmt numFmtId="167" formatCode="#,##0.00\ &quot;Kč&quot;"/>
  </numFmts>
  <fonts count="48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164" fontId="9" fillId="0" borderId="0" xfId="0" applyNumberFormat="1" applyFont="1" applyAlignment="1">
      <alignment horizontal="left" indent="1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0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66" fontId="7" fillId="0" borderId="0" xfId="0" applyNumberFormat="1" applyFont="1" applyBorder="1" applyAlignment="1">
      <alignment/>
    </xf>
    <xf numFmtId="0" fontId="10" fillId="0" borderId="0" xfId="0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165" fontId="12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4" fontId="1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5" fontId="13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43">
      <selection activeCell="G67" sqref="G67"/>
    </sheetView>
  </sheetViews>
  <sheetFormatPr defaultColWidth="9.00390625" defaultRowHeight="12.75"/>
  <cols>
    <col min="2" max="2" width="11.625" style="0" customWidth="1"/>
    <col min="3" max="3" width="45.875" style="0" customWidth="1"/>
    <col min="4" max="4" width="4.75390625" style="0" customWidth="1"/>
    <col min="5" max="5" width="20.00390625" style="0" customWidth="1"/>
    <col min="6" max="6" width="4.00390625" style="0" customWidth="1"/>
    <col min="7" max="7" width="19.625" style="0" customWidth="1"/>
    <col min="8" max="8" width="4.00390625" style="0" customWidth="1"/>
    <col min="9" max="9" width="19.25390625" style="0" customWidth="1"/>
    <col min="10" max="10" width="7.75390625" style="47" customWidth="1"/>
  </cols>
  <sheetData>
    <row r="1" spans="1:5" ht="20.25">
      <c r="A1" s="98" t="s">
        <v>112</v>
      </c>
      <c r="B1" s="98"/>
      <c r="C1" s="98"/>
      <c r="D1" s="98"/>
      <c r="E1" s="98"/>
    </row>
    <row r="2" spans="1:5" ht="26.25">
      <c r="A2" s="99" t="s">
        <v>0</v>
      </c>
      <c r="B2" s="99"/>
      <c r="C2" s="99"/>
      <c r="D2" s="99"/>
      <c r="E2" s="99"/>
    </row>
    <row r="3" spans="2:10" ht="24" customHeight="1">
      <c r="B3" s="1" t="s">
        <v>1</v>
      </c>
      <c r="E3" s="57" t="s">
        <v>101</v>
      </c>
      <c r="F3" s="57"/>
      <c r="G3" s="56" t="s">
        <v>113</v>
      </c>
      <c r="H3" s="57"/>
      <c r="I3" s="56" t="s">
        <v>114</v>
      </c>
      <c r="J3" s="62" t="s">
        <v>102</v>
      </c>
    </row>
    <row r="4" spans="2:7" ht="13.5" customHeight="1">
      <c r="B4" s="3"/>
      <c r="E4" s="2"/>
      <c r="F4" s="2"/>
      <c r="G4" s="2"/>
    </row>
    <row r="5" spans="1:7" ht="15">
      <c r="A5" s="15" t="s">
        <v>2</v>
      </c>
      <c r="B5" s="15" t="s">
        <v>3</v>
      </c>
      <c r="C5" s="14"/>
      <c r="D5" s="14"/>
      <c r="E5" s="14"/>
      <c r="G5" s="4"/>
    </row>
    <row r="6" spans="1:10" ht="15">
      <c r="A6" s="14">
        <v>0</v>
      </c>
      <c r="B6" s="14">
        <v>1111</v>
      </c>
      <c r="C6" s="14" t="s">
        <v>4</v>
      </c>
      <c r="D6" s="17"/>
      <c r="E6" s="17">
        <v>455000</v>
      </c>
      <c r="G6" s="79">
        <v>455000</v>
      </c>
      <c r="H6" s="14"/>
      <c r="I6" s="58">
        <v>403297.51</v>
      </c>
      <c r="J6" s="63">
        <f>I6/G6*100</f>
        <v>88.63681538461539</v>
      </c>
    </row>
    <row r="7" spans="1:10" ht="15">
      <c r="A7" s="14">
        <v>0</v>
      </c>
      <c r="B7" s="14">
        <v>1112</v>
      </c>
      <c r="C7" s="14" t="s">
        <v>5</v>
      </c>
      <c r="D7" s="17"/>
      <c r="E7" s="17">
        <v>10000</v>
      </c>
      <c r="G7" s="79">
        <v>10000</v>
      </c>
      <c r="H7" s="14"/>
      <c r="I7" s="58">
        <v>8784.86</v>
      </c>
      <c r="J7" s="63">
        <f aca="true" t="shared" si="0" ref="J7:J72">I7/G7*100</f>
        <v>87.8486</v>
      </c>
    </row>
    <row r="8" spans="1:10" ht="15">
      <c r="A8" s="14">
        <v>0</v>
      </c>
      <c r="B8" s="14">
        <v>1113</v>
      </c>
      <c r="C8" s="14" t="s">
        <v>6</v>
      </c>
      <c r="D8" s="17"/>
      <c r="E8" s="17">
        <v>40000</v>
      </c>
      <c r="G8" s="79">
        <v>40000</v>
      </c>
      <c r="H8" s="14"/>
      <c r="I8" s="58">
        <v>50951.25</v>
      </c>
      <c r="J8" s="63">
        <f t="shared" si="0"/>
        <v>127.37812500000001</v>
      </c>
    </row>
    <row r="9" spans="1:10" ht="15">
      <c r="A9" s="14">
        <v>0</v>
      </c>
      <c r="B9" s="14">
        <v>1121</v>
      </c>
      <c r="C9" s="14" t="s">
        <v>7</v>
      </c>
      <c r="D9" s="17"/>
      <c r="E9" s="19">
        <v>500000</v>
      </c>
      <c r="G9" s="79">
        <v>500000</v>
      </c>
      <c r="H9" s="14"/>
      <c r="I9" s="58">
        <v>529296.01</v>
      </c>
      <c r="J9" s="63">
        <f t="shared" si="0"/>
        <v>105.85920200000001</v>
      </c>
    </row>
    <row r="10" spans="1:10" ht="15">
      <c r="A10" s="14">
        <v>0</v>
      </c>
      <c r="B10" s="14">
        <v>1122</v>
      </c>
      <c r="C10" s="14" t="s">
        <v>90</v>
      </c>
      <c r="D10" s="17"/>
      <c r="E10" s="19">
        <v>40000</v>
      </c>
      <c r="G10" s="79">
        <v>375000</v>
      </c>
      <c r="H10" s="14"/>
      <c r="I10" s="58">
        <v>374870</v>
      </c>
      <c r="J10" s="63">
        <f t="shared" si="0"/>
        <v>99.96533333333333</v>
      </c>
    </row>
    <row r="11" spans="1:10" ht="15">
      <c r="A11" s="14">
        <v>0</v>
      </c>
      <c r="B11" s="14">
        <v>1211</v>
      </c>
      <c r="C11" s="14" t="s">
        <v>8</v>
      </c>
      <c r="D11" s="17"/>
      <c r="E11" s="19">
        <v>950000</v>
      </c>
      <c r="F11" s="4"/>
      <c r="G11" s="79">
        <v>950000</v>
      </c>
      <c r="H11" s="14"/>
      <c r="I11" s="58">
        <v>908106.25</v>
      </c>
      <c r="J11" s="63">
        <f t="shared" si="0"/>
        <v>95.59013157894736</v>
      </c>
    </row>
    <row r="12" spans="1:10" ht="15">
      <c r="A12" s="14">
        <v>0</v>
      </c>
      <c r="B12" s="14">
        <v>1337</v>
      </c>
      <c r="C12" s="14" t="s">
        <v>9</v>
      </c>
      <c r="D12" s="17"/>
      <c r="E12" s="19">
        <v>185000</v>
      </c>
      <c r="G12" s="79">
        <v>185000</v>
      </c>
      <c r="H12" s="14"/>
      <c r="I12" s="58">
        <v>192460</v>
      </c>
      <c r="J12" s="63">
        <f t="shared" si="0"/>
        <v>104.03243243243243</v>
      </c>
    </row>
    <row r="13" spans="1:10" ht="15">
      <c r="A13" s="14">
        <v>0</v>
      </c>
      <c r="B13" s="14">
        <v>1341</v>
      </c>
      <c r="C13" s="14" t="s">
        <v>10</v>
      </c>
      <c r="D13" s="17"/>
      <c r="E13" s="19">
        <v>5400</v>
      </c>
      <c r="G13" s="79">
        <v>5400</v>
      </c>
      <c r="H13" s="14"/>
      <c r="I13" s="58">
        <v>5559</v>
      </c>
      <c r="J13" s="63">
        <f t="shared" si="0"/>
        <v>102.94444444444444</v>
      </c>
    </row>
    <row r="14" spans="1:10" ht="15">
      <c r="A14" s="14">
        <v>0</v>
      </c>
      <c r="B14" s="14">
        <v>1342</v>
      </c>
      <c r="C14" s="14" t="s">
        <v>11</v>
      </c>
      <c r="D14" s="17"/>
      <c r="E14" s="19">
        <v>25000</v>
      </c>
      <c r="G14" s="79">
        <v>38141.7</v>
      </c>
      <c r="H14" s="14"/>
      <c r="I14" s="58">
        <v>58065</v>
      </c>
      <c r="J14" s="63">
        <f t="shared" si="0"/>
        <v>152.2349554424685</v>
      </c>
    </row>
    <row r="15" spans="1:10" ht="15">
      <c r="A15" s="14">
        <v>0</v>
      </c>
      <c r="B15" s="14">
        <v>1343</v>
      </c>
      <c r="C15" s="14" t="s">
        <v>12</v>
      </c>
      <c r="D15" s="17"/>
      <c r="E15" s="19">
        <v>100000</v>
      </c>
      <c r="G15" s="79">
        <v>100000</v>
      </c>
      <c r="H15" s="14"/>
      <c r="I15" s="58">
        <v>111410</v>
      </c>
      <c r="J15" s="63">
        <f t="shared" si="0"/>
        <v>111.41000000000001</v>
      </c>
    </row>
    <row r="16" spans="1:10" ht="15">
      <c r="A16" s="14">
        <v>0</v>
      </c>
      <c r="B16" s="14">
        <v>1345</v>
      </c>
      <c r="C16" s="14" t="s">
        <v>13</v>
      </c>
      <c r="D16" s="17"/>
      <c r="E16" s="19">
        <v>20000</v>
      </c>
      <c r="G16" s="79">
        <v>20000</v>
      </c>
      <c r="H16" s="14"/>
      <c r="I16" s="58">
        <v>21855</v>
      </c>
      <c r="J16" s="63">
        <f t="shared" si="0"/>
        <v>109.275</v>
      </c>
    </row>
    <row r="17" spans="1:10" ht="15">
      <c r="A17" s="14">
        <v>0</v>
      </c>
      <c r="B17" s="14">
        <v>1351</v>
      </c>
      <c r="C17" s="14" t="s">
        <v>14</v>
      </c>
      <c r="D17" s="17"/>
      <c r="E17" s="19">
        <v>8000</v>
      </c>
      <c r="G17" s="79">
        <v>8000</v>
      </c>
      <c r="H17" s="14"/>
      <c r="I17" s="58">
        <v>9705.56</v>
      </c>
      <c r="J17" s="63">
        <f t="shared" si="0"/>
        <v>121.3195</v>
      </c>
    </row>
    <row r="18" spans="1:10" ht="15">
      <c r="A18" s="14">
        <v>0</v>
      </c>
      <c r="B18" s="14">
        <v>1361</v>
      </c>
      <c r="C18" s="14" t="s">
        <v>15</v>
      </c>
      <c r="D18" s="17"/>
      <c r="E18" s="19">
        <v>4000</v>
      </c>
      <c r="G18" s="79">
        <v>4000</v>
      </c>
      <c r="H18" s="14"/>
      <c r="I18" s="58">
        <v>3920</v>
      </c>
      <c r="J18" s="63">
        <f t="shared" si="0"/>
        <v>98</v>
      </c>
    </row>
    <row r="19" spans="1:10" ht="15">
      <c r="A19" s="14">
        <v>0</v>
      </c>
      <c r="B19" s="14">
        <v>1511</v>
      </c>
      <c r="C19" s="14" t="s">
        <v>16</v>
      </c>
      <c r="D19" s="17"/>
      <c r="E19" s="19">
        <v>115000</v>
      </c>
      <c r="G19" s="79">
        <v>115000</v>
      </c>
      <c r="H19" s="14"/>
      <c r="I19" s="58">
        <v>118952.24</v>
      </c>
      <c r="J19" s="63">
        <f t="shared" si="0"/>
        <v>103.4367304347826</v>
      </c>
    </row>
    <row r="20" spans="1:10" ht="15">
      <c r="A20" s="14">
        <v>0</v>
      </c>
      <c r="B20" s="14">
        <v>4111</v>
      </c>
      <c r="C20" s="14" t="s">
        <v>115</v>
      </c>
      <c r="D20" s="17"/>
      <c r="E20" s="19"/>
      <c r="G20" s="79">
        <v>20000</v>
      </c>
      <c r="H20" s="14"/>
      <c r="I20" s="58">
        <v>30000</v>
      </c>
      <c r="J20" s="63">
        <f t="shared" si="0"/>
        <v>150</v>
      </c>
    </row>
    <row r="21" spans="1:10" ht="15">
      <c r="A21" s="14">
        <v>0</v>
      </c>
      <c r="B21" s="14">
        <v>4112</v>
      </c>
      <c r="C21" s="14" t="s">
        <v>17</v>
      </c>
      <c r="D21" s="17"/>
      <c r="E21" s="19">
        <v>55000</v>
      </c>
      <c r="G21" s="79">
        <v>55000</v>
      </c>
      <c r="H21" s="14"/>
      <c r="I21" s="58">
        <v>41247</v>
      </c>
      <c r="J21" s="63">
        <f t="shared" si="0"/>
        <v>74.99454545454546</v>
      </c>
    </row>
    <row r="22" spans="1:10" ht="15">
      <c r="A22" s="14">
        <v>0</v>
      </c>
      <c r="B22" s="14">
        <v>4122</v>
      </c>
      <c r="C22" s="14" t="s">
        <v>116</v>
      </c>
      <c r="D22" s="17"/>
      <c r="E22" s="19"/>
      <c r="G22" s="79">
        <v>18858.3</v>
      </c>
      <c r="H22" s="14"/>
      <c r="I22" s="58">
        <v>18858.3</v>
      </c>
      <c r="J22" s="63">
        <f t="shared" si="0"/>
        <v>100</v>
      </c>
    </row>
    <row r="23" spans="1:10" s="60" customFormat="1" ht="15.75">
      <c r="A23" s="30">
        <v>0</v>
      </c>
      <c r="B23" s="30"/>
      <c r="C23" s="30" t="s">
        <v>18</v>
      </c>
      <c r="D23" s="31"/>
      <c r="E23" s="64">
        <f>SUM(E6:E21)</f>
        <v>2512400</v>
      </c>
      <c r="G23" s="97">
        <f>SUM(G6:G22)</f>
        <v>2899400</v>
      </c>
      <c r="H23" s="30"/>
      <c r="I23" s="59">
        <f>SUM(I6:I22)</f>
        <v>2887337.98</v>
      </c>
      <c r="J23" s="61">
        <f t="shared" si="0"/>
        <v>99.58398220321446</v>
      </c>
    </row>
    <row r="24" spans="1:10" ht="15.75">
      <c r="A24" s="10"/>
      <c r="B24" s="10"/>
      <c r="C24" s="10"/>
      <c r="D24" s="17"/>
      <c r="E24" s="18"/>
      <c r="G24" s="18"/>
      <c r="H24" s="14"/>
      <c r="I24" s="58"/>
      <c r="J24" s="61"/>
    </row>
    <row r="25" spans="1:10" ht="15">
      <c r="A25" s="14">
        <v>2212</v>
      </c>
      <c r="B25" s="14">
        <v>2111</v>
      </c>
      <c r="C25" s="14" t="s">
        <v>19</v>
      </c>
      <c r="D25" s="17"/>
      <c r="E25" s="17">
        <v>1500</v>
      </c>
      <c r="G25" s="17">
        <v>1500</v>
      </c>
      <c r="H25" s="14"/>
      <c r="I25" s="58">
        <v>1500</v>
      </c>
      <c r="J25" s="65">
        <f t="shared" si="0"/>
        <v>100</v>
      </c>
    </row>
    <row r="26" spans="1:10" ht="15.75">
      <c r="A26" s="10">
        <v>2212</v>
      </c>
      <c r="B26" s="10"/>
      <c r="C26" s="10" t="s">
        <v>20</v>
      </c>
      <c r="D26" s="17"/>
      <c r="E26" s="18">
        <f>SUM(E25:E25)</f>
        <v>1500</v>
      </c>
      <c r="G26" s="18">
        <f>SUM(G25:G25)</f>
        <v>1500</v>
      </c>
      <c r="H26" s="14"/>
      <c r="I26" s="66">
        <f>SUM(I25:I25)</f>
        <v>1500</v>
      </c>
      <c r="J26" s="61">
        <f t="shared" si="0"/>
        <v>100</v>
      </c>
    </row>
    <row r="27" spans="1:10" ht="15.75">
      <c r="A27" s="10"/>
      <c r="B27" s="10"/>
      <c r="C27" s="10"/>
      <c r="D27" s="17"/>
      <c r="E27" s="18"/>
      <c r="G27" s="18"/>
      <c r="H27" s="14"/>
      <c r="I27" s="66"/>
      <c r="J27" s="65"/>
    </row>
    <row r="28" spans="1:10" ht="15">
      <c r="A28" s="14">
        <v>3314</v>
      </c>
      <c r="B28" s="14">
        <v>2111</v>
      </c>
      <c r="C28" s="14" t="s">
        <v>19</v>
      </c>
      <c r="D28" s="17"/>
      <c r="E28" s="17">
        <v>1000</v>
      </c>
      <c r="G28" s="17">
        <v>1000</v>
      </c>
      <c r="H28" s="14"/>
      <c r="I28" s="58"/>
      <c r="J28" s="65">
        <f t="shared" si="0"/>
        <v>0</v>
      </c>
    </row>
    <row r="29" spans="1:10" ht="15.75">
      <c r="A29" s="10">
        <v>3314</v>
      </c>
      <c r="B29" s="10"/>
      <c r="C29" s="10" t="s">
        <v>21</v>
      </c>
      <c r="D29" s="17"/>
      <c r="E29" s="18">
        <f>SUM(E28:E28)</f>
        <v>1000</v>
      </c>
      <c r="G29" s="18">
        <f>SUM(G28:G28)</f>
        <v>1000</v>
      </c>
      <c r="H29" s="18"/>
      <c r="I29" s="18">
        <f>SUM(I28:I28)</f>
        <v>0</v>
      </c>
      <c r="J29" s="61">
        <f t="shared" si="0"/>
        <v>0</v>
      </c>
    </row>
    <row r="30" spans="1:10" ht="15.75">
      <c r="A30" s="10"/>
      <c r="B30" s="10"/>
      <c r="C30" s="10"/>
      <c r="D30" s="17"/>
      <c r="E30" s="18"/>
      <c r="G30" s="18"/>
      <c r="H30" s="14"/>
      <c r="I30" s="66"/>
      <c r="J30" s="61"/>
    </row>
    <row r="31" spans="1:10" s="33" customFormat="1" ht="15">
      <c r="A31" s="27">
        <v>3319</v>
      </c>
      <c r="B31" s="27">
        <v>2111</v>
      </c>
      <c r="C31" s="27" t="s">
        <v>19</v>
      </c>
      <c r="D31" s="28"/>
      <c r="E31" s="28"/>
      <c r="G31" s="28">
        <v>5890</v>
      </c>
      <c r="H31" s="27"/>
      <c r="I31" s="67">
        <v>12190</v>
      </c>
      <c r="J31" s="65">
        <f>I31/G31*100</f>
        <v>206.9609507640068</v>
      </c>
    </row>
    <row r="32" spans="1:10" s="33" customFormat="1" ht="15">
      <c r="A32" s="27">
        <v>3319</v>
      </c>
      <c r="B32" s="27">
        <v>2112</v>
      </c>
      <c r="C32" s="27" t="s">
        <v>103</v>
      </c>
      <c r="D32" s="28"/>
      <c r="E32" s="28"/>
      <c r="G32" s="28"/>
      <c r="H32" s="27"/>
      <c r="I32" s="67">
        <v>23196</v>
      </c>
      <c r="J32" s="65"/>
    </row>
    <row r="33" spans="1:10" ht="15.75">
      <c r="A33" s="10">
        <v>3319</v>
      </c>
      <c r="B33" s="10"/>
      <c r="C33" s="10" t="s">
        <v>43</v>
      </c>
      <c r="D33" s="17"/>
      <c r="E33" s="18"/>
      <c r="G33" s="18">
        <f>SUM(G31:G32)</f>
        <v>5890</v>
      </c>
      <c r="H33" s="14"/>
      <c r="I33" s="66">
        <f>SUM(I31:I32)</f>
        <v>35386</v>
      </c>
      <c r="J33" s="65">
        <f>I33/G33*100</f>
        <v>600.7809847198641</v>
      </c>
    </row>
    <row r="34" spans="1:10" ht="15.75">
      <c r="A34" s="10"/>
      <c r="B34" s="10"/>
      <c r="C34" s="10"/>
      <c r="D34" s="17"/>
      <c r="E34" s="18"/>
      <c r="G34" s="18"/>
      <c r="H34" s="14"/>
      <c r="I34" s="66"/>
      <c r="J34" s="65"/>
    </row>
    <row r="35" spans="1:10" ht="15">
      <c r="A35" s="14">
        <v>3419</v>
      </c>
      <c r="B35" s="14">
        <v>2139</v>
      </c>
      <c r="C35" s="14" t="s">
        <v>76</v>
      </c>
      <c r="D35" s="17"/>
      <c r="E35" s="17">
        <v>4000</v>
      </c>
      <c r="F35" s="6"/>
      <c r="G35" s="17">
        <v>4000</v>
      </c>
      <c r="H35" s="16"/>
      <c r="I35" s="58"/>
      <c r="J35" s="65">
        <f t="shared" si="0"/>
        <v>0</v>
      </c>
    </row>
    <row r="36" spans="1:10" ht="15.75">
      <c r="A36" s="10">
        <v>3419</v>
      </c>
      <c r="B36" s="10"/>
      <c r="C36" s="10" t="s">
        <v>22</v>
      </c>
      <c r="D36" s="17"/>
      <c r="E36" s="18">
        <f>SUM(E35:E35)</f>
        <v>4000</v>
      </c>
      <c r="G36" s="18">
        <f>SUM(G35:G35)</f>
        <v>4000</v>
      </c>
      <c r="H36" s="18"/>
      <c r="I36" s="18">
        <f>SUM(I35:I35)</f>
        <v>0</v>
      </c>
      <c r="J36" s="61">
        <f t="shared" si="0"/>
        <v>0</v>
      </c>
    </row>
    <row r="37" spans="1:10" ht="15.75">
      <c r="A37" s="10"/>
      <c r="B37" s="10"/>
      <c r="C37" s="10"/>
      <c r="D37" s="17"/>
      <c r="E37" s="18"/>
      <c r="G37" s="18"/>
      <c r="H37" s="14"/>
      <c r="I37" s="66"/>
      <c r="J37" s="65"/>
    </row>
    <row r="38" spans="1:10" ht="15">
      <c r="A38" s="27">
        <v>3429</v>
      </c>
      <c r="B38" s="27">
        <v>2132</v>
      </c>
      <c r="C38" s="27" t="s">
        <v>77</v>
      </c>
      <c r="D38" s="17"/>
      <c r="E38" s="28">
        <v>3000</v>
      </c>
      <c r="G38" s="28">
        <v>3000</v>
      </c>
      <c r="H38" s="14"/>
      <c r="I38" s="67">
        <v>600</v>
      </c>
      <c r="J38" s="65">
        <f t="shared" si="0"/>
        <v>20</v>
      </c>
    </row>
    <row r="39" spans="1:10" ht="15.75">
      <c r="A39" s="10">
        <v>3429</v>
      </c>
      <c r="B39" s="10"/>
      <c r="C39" s="10" t="s">
        <v>78</v>
      </c>
      <c r="D39" s="17"/>
      <c r="E39" s="18">
        <f>SUM(E38:E38)</f>
        <v>3000</v>
      </c>
      <c r="G39" s="18">
        <f>SUM(G38:G38)</f>
        <v>3000</v>
      </c>
      <c r="H39" s="18"/>
      <c r="I39" s="66">
        <f>SUM(I38:I38)</f>
        <v>600</v>
      </c>
      <c r="J39" s="61">
        <f t="shared" si="0"/>
        <v>20</v>
      </c>
    </row>
    <row r="40" spans="1:10" ht="15">
      <c r="A40" s="14"/>
      <c r="B40" s="14"/>
      <c r="C40" s="14"/>
      <c r="D40" s="14"/>
      <c r="E40" s="17"/>
      <c r="G40" s="17"/>
      <c r="H40" s="14"/>
      <c r="I40" s="58"/>
      <c r="J40" s="65"/>
    </row>
    <row r="41" spans="1:10" ht="15">
      <c r="A41" s="16">
        <v>3612</v>
      </c>
      <c r="B41" s="14">
        <v>2132</v>
      </c>
      <c r="C41" s="14" t="s">
        <v>23</v>
      </c>
      <c r="D41" s="14"/>
      <c r="E41" s="17">
        <v>12000</v>
      </c>
      <c r="G41" s="17">
        <v>12000</v>
      </c>
      <c r="H41" s="14"/>
      <c r="I41" s="58">
        <v>10000</v>
      </c>
      <c r="J41" s="65">
        <f t="shared" si="0"/>
        <v>83.33333333333334</v>
      </c>
    </row>
    <row r="42" spans="1:10" ht="15.75">
      <c r="A42" s="10">
        <v>3612</v>
      </c>
      <c r="B42" s="10"/>
      <c r="C42" s="10" t="s">
        <v>24</v>
      </c>
      <c r="D42" s="14"/>
      <c r="E42" s="18">
        <f>SUM(E41:E41)</f>
        <v>12000</v>
      </c>
      <c r="G42" s="18">
        <f>SUM(G41:G41)</f>
        <v>12000</v>
      </c>
      <c r="H42" s="14"/>
      <c r="I42" s="66">
        <f>SUM(I41:I41)</f>
        <v>10000</v>
      </c>
      <c r="J42" s="61">
        <f t="shared" si="0"/>
        <v>83.33333333333334</v>
      </c>
    </row>
    <row r="43" spans="1:10" ht="15">
      <c r="A43" s="14"/>
      <c r="B43" s="14"/>
      <c r="C43" s="14"/>
      <c r="D43" s="14"/>
      <c r="E43" s="17"/>
      <c r="G43" s="17"/>
      <c r="H43" s="14"/>
      <c r="I43" s="58"/>
      <c r="J43" s="65"/>
    </row>
    <row r="44" spans="1:10" ht="15">
      <c r="A44" s="16">
        <v>3613</v>
      </c>
      <c r="B44" s="14">
        <v>2132</v>
      </c>
      <c r="C44" s="14" t="s">
        <v>25</v>
      </c>
      <c r="D44" s="14"/>
      <c r="E44" s="17">
        <v>72000</v>
      </c>
      <c r="G44" s="17">
        <v>72000</v>
      </c>
      <c r="H44" s="14"/>
      <c r="I44" s="58">
        <v>53141.46</v>
      </c>
      <c r="J44" s="65">
        <f t="shared" si="0"/>
        <v>73.80758333333334</v>
      </c>
    </row>
    <row r="45" spans="1:10" ht="15.75">
      <c r="A45" s="10">
        <v>3613</v>
      </c>
      <c r="B45" s="10"/>
      <c r="C45" s="10" t="s">
        <v>26</v>
      </c>
      <c r="D45" s="14"/>
      <c r="E45" s="18">
        <f>SUM(E44:E44)</f>
        <v>72000</v>
      </c>
      <c r="G45" s="18">
        <f>SUM(G44:G44)</f>
        <v>72000</v>
      </c>
      <c r="H45" s="14"/>
      <c r="I45" s="66">
        <f>SUM(I44:I44)</f>
        <v>53141.46</v>
      </c>
      <c r="J45" s="61">
        <f t="shared" si="0"/>
        <v>73.80758333333334</v>
      </c>
    </row>
    <row r="46" spans="1:10" ht="15">
      <c r="A46" s="14"/>
      <c r="B46" s="14"/>
      <c r="C46" s="14"/>
      <c r="D46" s="14"/>
      <c r="E46" s="17"/>
      <c r="G46" s="17"/>
      <c r="H46" s="14"/>
      <c r="I46" s="58"/>
      <c r="J46" s="65"/>
    </row>
    <row r="47" spans="1:10" ht="15">
      <c r="A47" s="14">
        <v>3639</v>
      </c>
      <c r="B47" s="14">
        <v>2111</v>
      </c>
      <c r="C47" s="14" t="s">
        <v>19</v>
      </c>
      <c r="D47" s="14"/>
      <c r="E47" s="17">
        <v>5000</v>
      </c>
      <c r="G47" s="17">
        <v>5000</v>
      </c>
      <c r="H47" s="14"/>
      <c r="I47" s="58">
        <v>4750</v>
      </c>
      <c r="J47" s="65">
        <f t="shared" si="0"/>
        <v>95</v>
      </c>
    </row>
    <row r="48" spans="1:10" ht="15">
      <c r="A48" s="14">
        <v>3639</v>
      </c>
      <c r="B48" s="14">
        <v>2131</v>
      </c>
      <c r="C48" s="14" t="s">
        <v>28</v>
      </c>
      <c r="D48" s="14"/>
      <c r="E48" s="17">
        <v>5000</v>
      </c>
      <c r="G48" s="17">
        <v>5000</v>
      </c>
      <c r="H48" s="14"/>
      <c r="I48" s="58">
        <v>1980</v>
      </c>
      <c r="J48" s="65">
        <f t="shared" si="0"/>
        <v>39.6</v>
      </c>
    </row>
    <row r="49" spans="1:10" ht="15">
      <c r="A49" s="14">
        <v>3639</v>
      </c>
      <c r="B49" s="14">
        <v>2322</v>
      </c>
      <c r="C49" s="14" t="s">
        <v>104</v>
      </c>
      <c r="D49" s="14"/>
      <c r="E49" s="17"/>
      <c r="G49" s="17"/>
      <c r="H49" s="14"/>
      <c r="I49" s="58">
        <v>13880</v>
      </c>
      <c r="J49" s="65"/>
    </row>
    <row r="50" spans="1:10" ht="15">
      <c r="A50" s="14">
        <v>3639</v>
      </c>
      <c r="B50" s="14">
        <v>3111</v>
      </c>
      <c r="C50" s="14" t="s">
        <v>105</v>
      </c>
      <c r="D50" s="14"/>
      <c r="E50" s="17"/>
      <c r="G50" s="17">
        <v>8200</v>
      </c>
      <c r="H50" s="14"/>
      <c r="I50" s="58">
        <v>26060</v>
      </c>
      <c r="J50" s="65"/>
    </row>
    <row r="51" spans="1:10" ht="15.75">
      <c r="A51" s="30">
        <v>3639</v>
      </c>
      <c r="B51" s="30"/>
      <c r="C51" s="30" t="s">
        <v>96</v>
      </c>
      <c r="D51" s="30"/>
      <c r="E51" s="31">
        <f>SUM(E47:E48)</f>
        <v>10000</v>
      </c>
      <c r="G51" s="31">
        <f>SUM(G47:G50)</f>
        <v>18200</v>
      </c>
      <c r="H51" s="14"/>
      <c r="I51" s="59">
        <f>SUM(I47:I50)</f>
        <v>46670</v>
      </c>
      <c r="J51" s="61">
        <f t="shared" si="0"/>
        <v>256.42857142857144</v>
      </c>
    </row>
    <row r="52" spans="1:10" ht="15">
      <c r="A52" s="14"/>
      <c r="B52" s="14"/>
      <c r="C52" s="14"/>
      <c r="D52" s="14"/>
      <c r="E52" s="17"/>
      <c r="G52" s="17"/>
      <c r="H52" s="14"/>
      <c r="I52" s="58"/>
      <c r="J52" s="65"/>
    </row>
    <row r="53" spans="1:10" ht="15">
      <c r="A53" s="14">
        <v>3722</v>
      </c>
      <c r="B53" s="14">
        <v>2111</v>
      </c>
      <c r="C53" s="14" t="s">
        <v>19</v>
      </c>
      <c r="D53" s="14"/>
      <c r="E53" s="17">
        <v>4000</v>
      </c>
      <c r="G53" s="17">
        <v>4000</v>
      </c>
      <c r="H53" s="14"/>
      <c r="I53" s="58">
        <v>4789</v>
      </c>
      <c r="J53" s="65">
        <f t="shared" si="0"/>
        <v>119.725</v>
      </c>
    </row>
    <row r="54" spans="1:10" ht="15.75">
      <c r="A54" s="10">
        <v>3722</v>
      </c>
      <c r="B54" s="10"/>
      <c r="C54" s="10" t="s">
        <v>27</v>
      </c>
      <c r="D54" s="14"/>
      <c r="E54" s="18">
        <f>SUM(E53)</f>
        <v>4000</v>
      </c>
      <c r="G54" s="18">
        <f>SUM(G53)</f>
        <v>4000</v>
      </c>
      <c r="H54" s="14"/>
      <c r="I54" s="66">
        <f>SUM(I53)</f>
        <v>4789</v>
      </c>
      <c r="J54" s="61">
        <f t="shared" si="0"/>
        <v>119.725</v>
      </c>
    </row>
    <row r="55" spans="1:10" ht="15.75">
      <c r="A55" s="10"/>
      <c r="B55" s="10"/>
      <c r="C55" s="10"/>
      <c r="D55" s="14"/>
      <c r="E55" s="18"/>
      <c r="G55" s="18"/>
      <c r="H55" s="14"/>
      <c r="I55" s="66"/>
      <c r="J55" s="65"/>
    </row>
    <row r="56" spans="1:10" ht="15">
      <c r="A56" s="27">
        <v>3725</v>
      </c>
      <c r="B56" s="27">
        <v>2324</v>
      </c>
      <c r="C56" s="27" t="s">
        <v>79</v>
      </c>
      <c r="D56" s="14"/>
      <c r="E56" s="28">
        <v>20000</v>
      </c>
      <c r="G56" s="28">
        <v>20000</v>
      </c>
      <c r="H56" s="14"/>
      <c r="I56" s="67">
        <v>28591.5</v>
      </c>
      <c r="J56" s="65">
        <f t="shared" si="0"/>
        <v>142.9575</v>
      </c>
    </row>
    <row r="57" spans="1:10" ht="15.75">
      <c r="A57" s="10">
        <v>3725</v>
      </c>
      <c r="B57" s="10"/>
      <c r="C57" s="10" t="s">
        <v>80</v>
      </c>
      <c r="D57" s="14"/>
      <c r="E57" s="18">
        <f>SUM(E56)</f>
        <v>20000</v>
      </c>
      <c r="G57" s="18">
        <f>SUM(G56)</f>
        <v>20000</v>
      </c>
      <c r="H57" s="14"/>
      <c r="I57" s="66">
        <f>SUM(I56)</f>
        <v>28591.5</v>
      </c>
      <c r="J57" s="61">
        <f t="shared" si="0"/>
        <v>142.9575</v>
      </c>
    </row>
    <row r="58" spans="1:10" ht="15.75">
      <c r="A58" s="10"/>
      <c r="B58" s="10"/>
      <c r="C58" s="10"/>
      <c r="D58" s="14"/>
      <c r="E58" s="18"/>
      <c r="G58" s="18"/>
      <c r="H58" s="14"/>
      <c r="I58" s="66"/>
      <c r="J58" s="65"/>
    </row>
    <row r="59" spans="1:10" ht="15">
      <c r="A59" s="14">
        <v>6171</v>
      </c>
      <c r="B59" s="14">
        <v>2111</v>
      </c>
      <c r="C59" s="14" t="s">
        <v>19</v>
      </c>
      <c r="D59" s="14"/>
      <c r="E59" s="17">
        <v>5000</v>
      </c>
      <c r="G59" s="17">
        <v>5000</v>
      </c>
      <c r="H59" s="14"/>
      <c r="I59" s="58">
        <v>6880</v>
      </c>
      <c r="J59" s="65">
        <f t="shared" si="0"/>
        <v>137.6</v>
      </c>
    </row>
    <row r="60" spans="1:10" ht="15.75">
      <c r="A60" s="23">
        <v>6171</v>
      </c>
      <c r="B60" s="23"/>
      <c r="C60" s="23" t="s">
        <v>29</v>
      </c>
      <c r="D60" s="24"/>
      <c r="E60" s="25">
        <f>SUM(E59:E59)</f>
        <v>5000</v>
      </c>
      <c r="F60" s="8"/>
      <c r="G60" s="25">
        <f>SUM(G59:G59)</f>
        <v>5000</v>
      </c>
      <c r="H60" s="14"/>
      <c r="I60" s="68">
        <f>SUM(I59:I59)</f>
        <v>6880</v>
      </c>
      <c r="J60" s="61">
        <f t="shared" si="0"/>
        <v>137.6</v>
      </c>
    </row>
    <row r="61" spans="1:10" ht="15">
      <c r="A61" s="24"/>
      <c r="B61" s="24"/>
      <c r="C61" s="24"/>
      <c r="D61" s="24"/>
      <c r="E61" s="26"/>
      <c r="F61" s="8"/>
      <c r="G61" s="26"/>
      <c r="H61" s="14"/>
      <c r="I61" s="69"/>
      <c r="J61" s="65"/>
    </row>
    <row r="62" spans="1:10" ht="15">
      <c r="A62" s="24">
        <v>6310</v>
      </c>
      <c r="B62" s="24">
        <v>2141</v>
      </c>
      <c r="C62" s="24" t="s">
        <v>30</v>
      </c>
      <c r="D62" s="24"/>
      <c r="E62" s="26">
        <v>6000</v>
      </c>
      <c r="F62" s="8"/>
      <c r="G62" s="26">
        <v>6000</v>
      </c>
      <c r="H62" s="14"/>
      <c r="I62" s="69">
        <v>1276.2</v>
      </c>
      <c r="J62" s="65">
        <f t="shared" si="0"/>
        <v>21.27</v>
      </c>
    </row>
    <row r="63" spans="1:10" ht="15.75">
      <c r="A63" s="23">
        <v>6310</v>
      </c>
      <c r="B63" s="23"/>
      <c r="C63" s="23" t="s">
        <v>31</v>
      </c>
      <c r="D63" s="24"/>
      <c r="E63" s="25">
        <f>SUM(E62)</f>
        <v>6000</v>
      </c>
      <c r="F63" s="8"/>
      <c r="G63" s="25">
        <f>SUM(G62)</f>
        <v>6000</v>
      </c>
      <c r="H63" s="14"/>
      <c r="I63" s="68">
        <f>SUM(I62)</f>
        <v>1276.2</v>
      </c>
      <c r="J63" s="61">
        <f t="shared" si="0"/>
        <v>21.27</v>
      </c>
    </row>
    <row r="64" spans="1:10" ht="15">
      <c r="A64" s="24"/>
      <c r="B64" s="24"/>
      <c r="C64" s="24"/>
      <c r="D64" s="24"/>
      <c r="E64" s="26"/>
      <c r="F64" s="8"/>
      <c r="G64" s="26"/>
      <c r="H64" s="14"/>
      <c r="I64" s="69"/>
      <c r="J64" s="61"/>
    </row>
    <row r="65" spans="1:10" ht="15">
      <c r="A65" s="24"/>
      <c r="B65" s="24"/>
      <c r="C65" s="24"/>
      <c r="D65" s="24"/>
      <c r="E65" s="26"/>
      <c r="F65" s="8"/>
      <c r="G65" s="26"/>
      <c r="H65" s="14"/>
      <c r="I65" s="69"/>
      <c r="J65" s="61"/>
    </row>
    <row r="66" spans="1:10" ht="15.75">
      <c r="A66" s="24"/>
      <c r="B66" s="37" t="s">
        <v>73</v>
      </c>
      <c r="C66" s="24"/>
      <c r="D66" s="24"/>
      <c r="E66" s="44">
        <f>E63+E60+E57+E54+E51+E45+E42+E39+E36+E29+E26+E23</f>
        <v>2650900</v>
      </c>
      <c r="F66" s="8"/>
      <c r="G66" s="44">
        <f>G63+G60+G57+G54+G51+G45+G42+G39+G36+G29+G26+G23+G33</f>
        <v>3051990</v>
      </c>
      <c r="I66" s="70">
        <f>I63+I60+I57+I54+I51+I45+I42+I39+I36+I29+I26+I23+I33</f>
        <v>3076172.14</v>
      </c>
      <c r="J66" s="61">
        <f t="shared" si="0"/>
        <v>100.79234007975124</v>
      </c>
    </row>
    <row r="67" spans="1:10" ht="15.75">
      <c r="A67" s="38"/>
      <c r="B67" s="24"/>
      <c r="C67" s="38"/>
      <c r="D67" s="24"/>
      <c r="E67" s="36"/>
      <c r="F67" s="8"/>
      <c r="G67" s="36"/>
      <c r="I67" s="70"/>
      <c r="J67" s="61"/>
    </row>
    <row r="68" spans="1:10" ht="15">
      <c r="A68" s="24"/>
      <c r="B68" s="24"/>
      <c r="C68" s="24"/>
      <c r="D68" s="24"/>
      <c r="E68" s="42"/>
      <c r="F68" s="8"/>
      <c r="G68" s="42"/>
      <c r="I68" s="71"/>
      <c r="J68" s="61"/>
    </row>
    <row r="69" spans="1:10" ht="15.75">
      <c r="A69" s="24"/>
      <c r="B69" s="24"/>
      <c r="C69" s="37" t="s">
        <v>92</v>
      </c>
      <c r="D69" s="24"/>
      <c r="E69" s="43">
        <f>Výdaje!E157-Příjmy!E66</f>
        <v>1968720</v>
      </c>
      <c r="F69" s="8"/>
      <c r="G69" s="43">
        <f>Výdaje!G157-Příjmy!G66</f>
        <v>1968720</v>
      </c>
      <c r="H69" s="7"/>
      <c r="I69" s="72">
        <v>0</v>
      </c>
      <c r="J69" s="61">
        <f t="shared" si="0"/>
        <v>0</v>
      </c>
    </row>
    <row r="70" spans="1:10" ht="15.75">
      <c r="A70" s="24"/>
      <c r="B70" s="83"/>
      <c r="C70" s="84"/>
      <c r="D70" s="85"/>
      <c r="E70" s="86"/>
      <c r="G70" s="86"/>
      <c r="I70" s="87"/>
      <c r="J70" s="61"/>
    </row>
    <row r="71" spans="1:10" ht="12" customHeight="1">
      <c r="A71" s="88"/>
      <c r="B71" s="88"/>
      <c r="C71" s="88"/>
      <c r="D71" s="88"/>
      <c r="E71" s="88"/>
      <c r="F71" s="89"/>
      <c r="G71" s="88"/>
      <c r="H71" s="89"/>
      <c r="I71" s="90"/>
      <c r="J71" s="91"/>
    </row>
    <row r="72" spans="1:10" ht="18">
      <c r="A72" s="14"/>
      <c r="B72" s="11" t="s">
        <v>73</v>
      </c>
      <c r="C72" s="14"/>
      <c r="D72" s="14"/>
      <c r="E72" s="9">
        <f>E66+E69</f>
        <v>4619620</v>
      </c>
      <c r="G72" s="9">
        <f>G66+G69</f>
        <v>5020710</v>
      </c>
      <c r="I72" s="73">
        <f>I66+I69</f>
        <v>3076172.14</v>
      </c>
      <c r="J72" s="61">
        <f t="shared" si="0"/>
        <v>61.269663852323674</v>
      </c>
    </row>
    <row r="73" ht="15">
      <c r="I73" s="58"/>
    </row>
    <row r="76" ht="21.75" customHeight="1">
      <c r="E76" s="4"/>
    </row>
  </sheetData>
  <sheetProtection/>
  <mergeCells count="2">
    <mergeCell ref="A1:E1"/>
    <mergeCell ref="A2:E2"/>
  </mergeCells>
  <printOptions/>
  <pageMargins left="0.6299212598425197" right="0.5511811023622047" top="1.0236220472440944" bottom="0.3937007874015748" header="0.2362204724409449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3"/>
  <sheetViews>
    <sheetView tabSelected="1" zoomScalePageLayoutView="0" workbookViewId="0" topLeftCell="A131">
      <selection activeCell="G158" sqref="G158"/>
    </sheetView>
  </sheetViews>
  <sheetFormatPr defaultColWidth="9.00390625" defaultRowHeight="12.75"/>
  <cols>
    <col min="1" max="1" width="10.75390625" style="0" customWidth="1"/>
    <col min="2" max="2" width="8.875" style="0" customWidth="1"/>
    <col min="3" max="3" width="17.125" style="0" customWidth="1"/>
    <col min="4" max="4" width="35.625" style="0" customWidth="1"/>
    <col min="5" max="5" width="22.875" style="0" customWidth="1"/>
    <col min="6" max="6" width="4.75390625" style="47" customWidth="1"/>
    <col min="7" max="7" width="20.625" style="0" customWidth="1"/>
    <col min="8" max="8" width="5.625" style="0" customWidth="1"/>
    <col min="9" max="9" width="18.75390625" style="0" customWidth="1"/>
    <col min="10" max="10" width="6.75390625" style="0" customWidth="1"/>
  </cols>
  <sheetData>
    <row r="1" spans="1:5" ht="18.75" customHeight="1">
      <c r="A1" s="98" t="s">
        <v>112</v>
      </c>
      <c r="B1" s="98"/>
      <c r="C1" s="98"/>
      <c r="D1" s="98"/>
      <c r="E1" s="98"/>
    </row>
    <row r="2" spans="1:5" ht="26.25" customHeight="1">
      <c r="A2" s="99" t="s">
        <v>0</v>
      </c>
      <c r="B2" s="99"/>
      <c r="C2" s="99"/>
      <c r="D2" s="99"/>
      <c r="E2" s="99"/>
    </row>
    <row r="3" spans="2:10" ht="24.75" customHeight="1">
      <c r="B3" s="74" t="s">
        <v>32</v>
      </c>
      <c r="E3" s="57" t="s">
        <v>101</v>
      </c>
      <c r="F3" s="57"/>
      <c r="G3" s="56" t="s">
        <v>113</v>
      </c>
      <c r="H3" s="57"/>
      <c r="I3" s="56" t="s">
        <v>114</v>
      </c>
      <c r="J3" s="62" t="s">
        <v>102</v>
      </c>
    </row>
    <row r="4" spans="2:6" ht="17.25" customHeight="1">
      <c r="B4" s="3"/>
      <c r="E4" s="2"/>
      <c r="F4" s="48"/>
    </row>
    <row r="5" spans="1:6" ht="15">
      <c r="A5" s="15" t="s">
        <v>2</v>
      </c>
      <c r="B5" s="15" t="s">
        <v>3</v>
      </c>
      <c r="C5" s="14"/>
      <c r="D5" s="14"/>
      <c r="E5" s="15"/>
      <c r="F5" s="48"/>
    </row>
    <row r="6" spans="1:10" ht="15">
      <c r="A6" s="15">
        <v>2212</v>
      </c>
      <c r="B6" s="15">
        <v>5137</v>
      </c>
      <c r="C6" s="14" t="s">
        <v>51</v>
      </c>
      <c r="D6" s="14"/>
      <c r="E6" s="17">
        <v>15000</v>
      </c>
      <c r="F6" s="55"/>
      <c r="G6" s="17">
        <v>15000</v>
      </c>
      <c r="I6" s="58"/>
      <c r="J6" s="75">
        <f>I6/G6*100</f>
        <v>0</v>
      </c>
    </row>
    <row r="7" spans="1:10" ht="15">
      <c r="A7" s="14">
        <v>2212</v>
      </c>
      <c r="B7" s="16">
        <v>5169</v>
      </c>
      <c r="C7" s="14" t="s">
        <v>40</v>
      </c>
      <c r="D7" s="14"/>
      <c r="E7" s="17">
        <v>40000</v>
      </c>
      <c r="F7" s="49"/>
      <c r="G7" s="17">
        <v>40000</v>
      </c>
      <c r="I7" s="58">
        <v>8960</v>
      </c>
      <c r="J7" s="75">
        <f aca="true" t="shared" si="0" ref="J7:J77">I7/G7*100</f>
        <v>22.400000000000002</v>
      </c>
    </row>
    <row r="8" spans="1:10" ht="15">
      <c r="A8" s="14">
        <v>2212</v>
      </c>
      <c r="B8" s="14">
        <v>5171</v>
      </c>
      <c r="C8" s="14" t="s">
        <v>39</v>
      </c>
      <c r="D8" s="14"/>
      <c r="E8" s="17">
        <v>20000</v>
      </c>
      <c r="F8" s="49"/>
      <c r="G8" s="17">
        <v>20000</v>
      </c>
      <c r="I8" s="58">
        <v>3190</v>
      </c>
      <c r="J8" s="75">
        <f t="shared" si="0"/>
        <v>15.950000000000001</v>
      </c>
    </row>
    <row r="9" spans="1:10" ht="15.75">
      <c r="A9" s="10">
        <v>2212</v>
      </c>
      <c r="B9" s="10"/>
      <c r="C9" s="10" t="s">
        <v>20</v>
      </c>
      <c r="D9" s="10"/>
      <c r="E9" s="18">
        <f>SUM(E6:E8)</f>
        <v>75000</v>
      </c>
      <c r="F9" s="5"/>
      <c r="G9" s="18">
        <f>SUM(G6:G8)</f>
        <v>75000</v>
      </c>
      <c r="H9" s="18"/>
      <c r="I9" s="18">
        <f>SUM(I6:I8)</f>
        <v>12150</v>
      </c>
      <c r="J9" s="75">
        <f t="shared" si="0"/>
        <v>16.2</v>
      </c>
    </row>
    <row r="10" spans="1:10" ht="15">
      <c r="A10" s="14"/>
      <c r="B10" s="16"/>
      <c r="C10" s="14"/>
      <c r="D10" s="14"/>
      <c r="E10" s="17"/>
      <c r="F10" s="49"/>
      <c r="G10" s="17"/>
      <c r="I10" s="58"/>
      <c r="J10" s="75"/>
    </row>
    <row r="11" spans="1:10" ht="15">
      <c r="A11" s="15">
        <v>2219</v>
      </c>
      <c r="B11" s="15">
        <v>5021</v>
      </c>
      <c r="C11" s="14" t="s">
        <v>35</v>
      </c>
      <c r="D11" s="14"/>
      <c r="E11" s="39">
        <v>15000</v>
      </c>
      <c r="F11" s="49"/>
      <c r="G11" s="39">
        <v>15000</v>
      </c>
      <c r="I11" s="76">
        <v>3800</v>
      </c>
      <c r="J11" s="75">
        <f t="shared" si="0"/>
        <v>25.333333333333336</v>
      </c>
    </row>
    <row r="12" spans="1:10" ht="15">
      <c r="A12" s="45">
        <v>2219</v>
      </c>
      <c r="B12" s="45">
        <v>6121</v>
      </c>
      <c r="C12" s="16" t="s">
        <v>93</v>
      </c>
      <c r="D12" s="16"/>
      <c r="E12" s="46">
        <v>2500000</v>
      </c>
      <c r="F12" s="49"/>
      <c r="G12" s="46">
        <v>2500000</v>
      </c>
      <c r="I12" s="77">
        <v>21780</v>
      </c>
      <c r="J12" s="75">
        <f t="shared" si="0"/>
        <v>0.8712</v>
      </c>
    </row>
    <row r="13" spans="1:10" ht="15.75">
      <c r="A13" s="40">
        <v>2219</v>
      </c>
      <c r="B13" s="15"/>
      <c r="C13" s="30" t="s">
        <v>95</v>
      </c>
      <c r="D13" s="14"/>
      <c r="E13" s="41">
        <f>SUM(E11:E12)</f>
        <v>2515000</v>
      </c>
      <c r="F13" s="49"/>
      <c r="G13" s="41">
        <f>SUM(G11:G12)</f>
        <v>2515000</v>
      </c>
      <c r="I13" s="78">
        <f>SUM(I11:I12)</f>
        <v>25580</v>
      </c>
      <c r="J13" s="75">
        <f t="shared" si="0"/>
        <v>1.0170974155069583</v>
      </c>
    </row>
    <row r="14" spans="1:10" ht="15">
      <c r="A14" s="14"/>
      <c r="B14" s="14"/>
      <c r="C14" s="14"/>
      <c r="D14" s="14"/>
      <c r="E14" s="16"/>
      <c r="F14" s="49"/>
      <c r="G14" s="16"/>
      <c r="I14" s="79"/>
      <c r="J14" s="75"/>
    </row>
    <row r="15" spans="1:10" ht="15">
      <c r="A15" s="14">
        <v>2221</v>
      </c>
      <c r="B15" s="16">
        <v>5323</v>
      </c>
      <c r="C15" s="14" t="s">
        <v>75</v>
      </c>
      <c r="D15" s="14"/>
      <c r="E15" s="19">
        <v>26820</v>
      </c>
      <c r="F15" s="49"/>
      <c r="G15" s="19">
        <v>26820</v>
      </c>
      <c r="I15" s="79">
        <v>26820</v>
      </c>
      <c r="J15" s="75">
        <f t="shared" si="0"/>
        <v>100</v>
      </c>
    </row>
    <row r="16" spans="1:10" ht="15.75">
      <c r="A16" s="10">
        <v>2221</v>
      </c>
      <c r="B16" s="10"/>
      <c r="C16" s="10" t="s">
        <v>33</v>
      </c>
      <c r="D16" s="10"/>
      <c r="E16" s="22">
        <f>SUM(E15)</f>
        <v>26820</v>
      </c>
      <c r="F16" s="50"/>
      <c r="G16" s="22">
        <f>SUM(G15)</f>
        <v>26820</v>
      </c>
      <c r="I16" s="80">
        <f>SUM(I15)</f>
        <v>26820</v>
      </c>
      <c r="J16" s="75">
        <f t="shared" si="0"/>
        <v>100</v>
      </c>
    </row>
    <row r="17" spans="1:10" ht="15">
      <c r="A17" s="14"/>
      <c r="B17" s="14"/>
      <c r="C17" s="14"/>
      <c r="D17" s="14"/>
      <c r="E17" s="20"/>
      <c r="F17" s="49"/>
      <c r="G17" s="20"/>
      <c r="I17" s="81"/>
      <c r="J17" s="75"/>
    </row>
    <row r="18" spans="1:10" ht="15">
      <c r="A18" s="14">
        <v>3314</v>
      </c>
      <c r="B18" s="14">
        <v>5021</v>
      </c>
      <c r="C18" s="14" t="s">
        <v>35</v>
      </c>
      <c r="D18" s="14"/>
      <c r="E18" s="17">
        <v>12000</v>
      </c>
      <c r="F18" s="49"/>
      <c r="G18" s="17">
        <v>12000</v>
      </c>
      <c r="I18" s="58">
        <v>9000</v>
      </c>
      <c r="J18" s="75">
        <f t="shared" si="0"/>
        <v>75</v>
      </c>
    </row>
    <row r="19" spans="1:10" ht="15">
      <c r="A19" s="14">
        <v>3314</v>
      </c>
      <c r="B19" s="16">
        <v>5136</v>
      </c>
      <c r="C19" s="16" t="s">
        <v>38</v>
      </c>
      <c r="D19" s="14"/>
      <c r="E19" s="17">
        <v>10000</v>
      </c>
      <c r="F19" s="49"/>
      <c r="G19" s="17">
        <v>10000</v>
      </c>
      <c r="I19" s="58">
        <v>1377</v>
      </c>
      <c r="J19" s="75">
        <f t="shared" si="0"/>
        <v>13.77</v>
      </c>
    </row>
    <row r="20" spans="1:10" ht="15">
      <c r="A20" s="14">
        <v>3314</v>
      </c>
      <c r="B20" s="16">
        <v>5139</v>
      </c>
      <c r="C20" s="16" t="s">
        <v>47</v>
      </c>
      <c r="D20" s="14"/>
      <c r="E20" s="17">
        <v>1000</v>
      </c>
      <c r="F20" s="49"/>
      <c r="G20" s="17">
        <v>1000</v>
      </c>
      <c r="I20" s="58"/>
      <c r="J20" s="75">
        <f t="shared" si="0"/>
        <v>0</v>
      </c>
    </row>
    <row r="21" spans="1:10" ht="15">
      <c r="A21" s="14">
        <v>3314</v>
      </c>
      <c r="B21" s="16">
        <v>5168</v>
      </c>
      <c r="C21" s="16" t="s">
        <v>99</v>
      </c>
      <c r="D21" s="16"/>
      <c r="E21" s="17">
        <v>1700</v>
      </c>
      <c r="F21" s="49"/>
      <c r="G21" s="17">
        <v>1700</v>
      </c>
      <c r="H21" s="7"/>
      <c r="I21" s="58"/>
      <c r="J21" s="75">
        <f t="shared" si="0"/>
        <v>0</v>
      </c>
    </row>
    <row r="22" spans="1:10" ht="15">
      <c r="A22" s="14">
        <v>3314</v>
      </c>
      <c r="B22" s="16">
        <v>5169</v>
      </c>
      <c r="C22" s="14" t="s">
        <v>40</v>
      </c>
      <c r="D22" s="16"/>
      <c r="E22" s="17">
        <v>1000</v>
      </c>
      <c r="F22" s="49"/>
      <c r="G22" s="17">
        <v>1000</v>
      </c>
      <c r="H22" s="7"/>
      <c r="I22" s="58">
        <v>1000</v>
      </c>
      <c r="J22" s="75">
        <f t="shared" si="0"/>
        <v>100</v>
      </c>
    </row>
    <row r="23" spans="1:10" ht="15.75">
      <c r="A23" s="10">
        <v>3314</v>
      </c>
      <c r="B23" s="10"/>
      <c r="C23" s="10" t="s">
        <v>21</v>
      </c>
      <c r="D23" s="14"/>
      <c r="E23" s="22">
        <f>SUM(E18:E22)</f>
        <v>25700</v>
      </c>
      <c r="F23" s="50"/>
      <c r="G23" s="22">
        <f>SUM(G18:G22)</f>
        <v>25700</v>
      </c>
      <c r="I23" s="80">
        <f>SUM(I18:I22)</f>
        <v>11377</v>
      </c>
      <c r="J23" s="75">
        <f t="shared" si="0"/>
        <v>44.268482490272376</v>
      </c>
    </row>
    <row r="24" spans="1:10" ht="15">
      <c r="A24" s="14"/>
      <c r="B24" s="14"/>
      <c r="C24" s="14"/>
      <c r="D24" s="14"/>
      <c r="E24" s="17"/>
      <c r="F24" s="49"/>
      <c r="G24" s="17"/>
      <c r="I24" s="58"/>
      <c r="J24" s="75"/>
    </row>
    <row r="25" spans="1:10" ht="15">
      <c r="A25" s="14">
        <v>3319</v>
      </c>
      <c r="B25" s="14">
        <v>5138</v>
      </c>
      <c r="C25" s="14" t="s">
        <v>100</v>
      </c>
      <c r="D25" s="14"/>
      <c r="E25" s="17">
        <v>12000</v>
      </c>
      <c r="F25" s="49"/>
      <c r="G25" s="17">
        <v>12000</v>
      </c>
      <c r="I25" s="58">
        <v>10038</v>
      </c>
      <c r="J25" s="75">
        <f t="shared" si="0"/>
        <v>83.65</v>
      </c>
    </row>
    <row r="26" spans="1:10" ht="15">
      <c r="A26" s="14">
        <v>3319</v>
      </c>
      <c r="B26" s="14">
        <v>5139</v>
      </c>
      <c r="C26" s="14" t="s">
        <v>47</v>
      </c>
      <c r="D26" s="14"/>
      <c r="E26" s="17">
        <v>4000</v>
      </c>
      <c r="F26" s="49"/>
      <c r="G26" s="17">
        <v>4000</v>
      </c>
      <c r="I26" s="58">
        <v>968</v>
      </c>
      <c r="J26" s="75">
        <f t="shared" si="0"/>
        <v>24.2</v>
      </c>
    </row>
    <row r="27" spans="1:10" ht="15">
      <c r="A27" s="14">
        <v>3319</v>
      </c>
      <c r="B27" s="14">
        <v>5169</v>
      </c>
      <c r="C27" s="14" t="s">
        <v>40</v>
      </c>
      <c r="D27" s="14"/>
      <c r="E27" s="17">
        <v>8000</v>
      </c>
      <c r="F27" s="49"/>
      <c r="G27" s="17">
        <v>16000</v>
      </c>
      <c r="I27" s="58">
        <v>11729</v>
      </c>
      <c r="J27" s="75">
        <f t="shared" si="0"/>
        <v>73.30624999999999</v>
      </c>
    </row>
    <row r="28" spans="1:10" ht="15">
      <c r="A28" s="14">
        <v>3319</v>
      </c>
      <c r="B28" s="14">
        <v>5175</v>
      </c>
      <c r="C28" s="14" t="s">
        <v>41</v>
      </c>
      <c r="D28" s="14"/>
      <c r="E28" s="17">
        <v>8000</v>
      </c>
      <c r="F28" s="49"/>
      <c r="G28" s="17">
        <v>4000</v>
      </c>
      <c r="I28" s="58">
        <v>976.3</v>
      </c>
      <c r="J28" s="75">
        <f t="shared" si="0"/>
        <v>24.4075</v>
      </c>
    </row>
    <row r="29" spans="1:10" ht="15">
      <c r="A29" s="14">
        <v>3319</v>
      </c>
      <c r="B29" s="14">
        <v>5194</v>
      </c>
      <c r="C29" s="14" t="s">
        <v>42</v>
      </c>
      <c r="D29" s="14"/>
      <c r="E29" s="17">
        <v>13000</v>
      </c>
      <c r="F29" s="49"/>
      <c r="G29" s="17">
        <v>14890</v>
      </c>
      <c r="I29" s="58">
        <v>13345.7</v>
      </c>
      <c r="J29" s="75">
        <f t="shared" si="0"/>
        <v>89.62860980523843</v>
      </c>
    </row>
    <row r="30" spans="1:10" ht="15.75">
      <c r="A30" s="10">
        <v>3319</v>
      </c>
      <c r="B30" s="10"/>
      <c r="C30" s="10" t="s">
        <v>43</v>
      </c>
      <c r="D30" s="21"/>
      <c r="E30" s="22">
        <f>SUM(E25:E29)</f>
        <v>45000</v>
      </c>
      <c r="F30" s="50"/>
      <c r="G30" s="22">
        <f>SUM(G25:G29)</f>
        <v>50890</v>
      </c>
      <c r="I30" s="80">
        <f>SUM(I25:I29)</f>
        <v>37057</v>
      </c>
      <c r="J30" s="75">
        <f t="shared" si="0"/>
        <v>72.81784240518766</v>
      </c>
    </row>
    <row r="31" spans="1:10" ht="15.75">
      <c r="A31" s="10"/>
      <c r="B31" s="10"/>
      <c r="C31" s="10"/>
      <c r="D31" s="21"/>
      <c r="E31" s="22"/>
      <c r="F31" s="50"/>
      <c r="G31" s="22"/>
      <c r="I31" s="80"/>
      <c r="J31" s="75"/>
    </row>
    <row r="32" spans="1:10" s="33" customFormat="1" ht="15">
      <c r="A32" s="27">
        <v>3341</v>
      </c>
      <c r="B32" s="27">
        <v>5164</v>
      </c>
      <c r="C32" s="27" t="s">
        <v>44</v>
      </c>
      <c r="D32" s="34"/>
      <c r="E32" s="32">
        <v>6000</v>
      </c>
      <c r="F32" s="54"/>
      <c r="G32" s="32"/>
      <c r="I32" s="82"/>
      <c r="J32" s="65"/>
    </row>
    <row r="33" spans="1:10" ht="15.75">
      <c r="A33" s="27">
        <v>3341</v>
      </c>
      <c r="B33" s="27">
        <v>5171</v>
      </c>
      <c r="C33" s="27" t="s">
        <v>81</v>
      </c>
      <c r="D33" s="21"/>
      <c r="E33" s="32">
        <v>10000</v>
      </c>
      <c r="F33" s="49"/>
      <c r="G33" s="32">
        <v>10000</v>
      </c>
      <c r="I33" s="82"/>
      <c r="J33" s="75">
        <f t="shared" si="0"/>
        <v>0</v>
      </c>
    </row>
    <row r="34" spans="1:10" ht="15.75">
      <c r="A34" s="30">
        <v>3341</v>
      </c>
      <c r="B34" s="27"/>
      <c r="C34" s="30" t="s">
        <v>82</v>
      </c>
      <c r="D34" s="21"/>
      <c r="E34" s="22">
        <f>SUM(E32:E33)</f>
        <v>16000</v>
      </c>
      <c r="F34" s="49"/>
      <c r="G34" s="22">
        <f>SUM(G33:G33)</f>
        <v>10000</v>
      </c>
      <c r="H34" s="22"/>
      <c r="I34" s="22">
        <f>SUM(I33:I33)</f>
        <v>0</v>
      </c>
      <c r="J34" s="75">
        <f t="shared" si="0"/>
        <v>0</v>
      </c>
    </row>
    <row r="35" spans="1:10" ht="15.75">
      <c r="A35" s="10"/>
      <c r="B35" s="10"/>
      <c r="C35" s="10"/>
      <c r="D35" s="21"/>
      <c r="E35" s="22"/>
      <c r="F35" s="50"/>
      <c r="G35" s="22"/>
      <c r="I35" s="80"/>
      <c r="J35" s="75"/>
    </row>
    <row r="36" spans="1:10" ht="15">
      <c r="A36" s="14">
        <v>3419</v>
      </c>
      <c r="B36" s="14">
        <v>5164</v>
      </c>
      <c r="C36" s="14" t="s">
        <v>44</v>
      </c>
      <c r="D36" s="14"/>
      <c r="E36" s="19"/>
      <c r="F36" s="49"/>
      <c r="G36" s="19">
        <v>6000</v>
      </c>
      <c r="I36" s="79"/>
      <c r="J36" s="75">
        <f t="shared" si="0"/>
        <v>0</v>
      </c>
    </row>
    <row r="37" spans="1:10" ht="15">
      <c r="A37" s="14">
        <v>3419</v>
      </c>
      <c r="B37" s="14">
        <v>5169</v>
      </c>
      <c r="C37" s="14" t="s">
        <v>40</v>
      </c>
      <c r="D37" s="14"/>
      <c r="E37" s="19">
        <v>1000</v>
      </c>
      <c r="F37" s="49"/>
      <c r="G37" s="19">
        <v>1000</v>
      </c>
      <c r="I37" s="79"/>
      <c r="J37" s="75">
        <f t="shared" si="0"/>
        <v>0</v>
      </c>
    </row>
    <row r="38" spans="1:10" ht="15">
      <c r="A38" s="14">
        <v>3419</v>
      </c>
      <c r="B38" s="14">
        <v>5222</v>
      </c>
      <c r="C38" s="14" t="s">
        <v>111</v>
      </c>
      <c r="D38" s="14"/>
      <c r="E38" s="19"/>
      <c r="F38" s="49"/>
      <c r="G38" s="79">
        <v>3766.1</v>
      </c>
      <c r="I38" s="79"/>
      <c r="J38" s="75">
        <f t="shared" si="0"/>
        <v>0</v>
      </c>
    </row>
    <row r="39" spans="1:10" ht="15.75">
      <c r="A39" s="10">
        <v>3419</v>
      </c>
      <c r="B39" s="10"/>
      <c r="C39" s="10" t="s">
        <v>22</v>
      </c>
      <c r="D39" s="10"/>
      <c r="E39" s="22">
        <f>SUM(E36:E37)</f>
        <v>1000</v>
      </c>
      <c r="F39" s="49"/>
      <c r="G39" s="97">
        <f>SUM(G36:G38)</f>
        <v>10766.1</v>
      </c>
      <c r="H39" s="22"/>
      <c r="I39" s="22">
        <f>SUM(I36:I37)</f>
        <v>0</v>
      </c>
      <c r="J39" s="75">
        <f t="shared" si="0"/>
        <v>0</v>
      </c>
    </row>
    <row r="40" spans="1:10" ht="15">
      <c r="A40" s="14"/>
      <c r="B40" s="14"/>
      <c r="C40" s="14"/>
      <c r="D40" s="14"/>
      <c r="E40" s="19"/>
      <c r="F40" s="49"/>
      <c r="G40" s="19"/>
      <c r="I40" s="79"/>
      <c r="J40" s="75"/>
    </row>
    <row r="41" spans="1:10" ht="15">
      <c r="A41" s="14">
        <v>3421</v>
      </c>
      <c r="B41" s="14">
        <v>5021</v>
      </c>
      <c r="C41" s="14" t="s">
        <v>35</v>
      </c>
      <c r="D41" s="14"/>
      <c r="E41" s="19">
        <v>3000</v>
      </c>
      <c r="F41" s="49"/>
      <c r="G41" s="19">
        <v>3000</v>
      </c>
      <c r="I41" s="79">
        <v>2250</v>
      </c>
      <c r="J41" s="75">
        <f t="shared" si="0"/>
        <v>75</v>
      </c>
    </row>
    <row r="42" spans="1:10" ht="15">
      <c r="A42" s="14">
        <v>3421</v>
      </c>
      <c r="B42" s="14">
        <v>5139</v>
      </c>
      <c r="C42" s="14" t="s">
        <v>47</v>
      </c>
      <c r="D42" s="14"/>
      <c r="E42" s="19">
        <v>3000</v>
      </c>
      <c r="F42" s="49"/>
      <c r="G42" s="19">
        <v>3000</v>
      </c>
      <c r="I42" s="79">
        <v>146</v>
      </c>
      <c r="J42" s="75">
        <f t="shared" si="0"/>
        <v>4.866666666666666</v>
      </c>
    </row>
    <row r="43" spans="1:10" ht="15">
      <c r="A43" s="14">
        <v>3421</v>
      </c>
      <c r="B43" s="16">
        <v>5164</v>
      </c>
      <c r="C43" s="14" t="s">
        <v>44</v>
      </c>
      <c r="D43" s="14"/>
      <c r="E43" s="19">
        <v>1000</v>
      </c>
      <c r="G43" s="19">
        <v>1000</v>
      </c>
      <c r="I43" s="79"/>
      <c r="J43" s="75">
        <f t="shared" si="0"/>
        <v>0</v>
      </c>
    </row>
    <row r="44" spans="1:10" ht="15">
      <c r="A44" s="14">
        <v>3421</v>
      </c>
      <c r="B44" s="16">
        <v>5169</v>
      </c>
      <c r="C44" s="14" t="s">
        <v>40</v>
      </c>
      <c r="D44" s="14"/>
      <c r="E44" s="19">
        <v>2500</v>
      </c>
      <c r="F44" s="49"/>
      <c r="G44" s="19">
        <v>2500</v>
      </c>
      <c r="I44" s="79">
        <v>2420</v>
      </c>
      <c r="J44" s="75">
        <f t="shared" si="0"/>
        <v>96.8</v>
      </c>
    </row>
    <row r="45" spans="1:10" ht="15">
      <c r="A45" s="14">
        <v>3421</v>
      </c>
      <c r="B45" s="14">
        <v>5171</v>
      </c>
      <c r="C45" s="14" t="s">
        <v>39</v>
      </c>
      <c r="D45" s="14"/>
      <c r="E45" s="19">
        <v>10000</v>
      </c>
      <c r="F45" s="49"/>
      <c r="G45" s="19">
        <v>10000</v>
      </c>
      <c r="I45" s="79"/>
      <c r="J45" s="75">
        <f t="shared" si="0"/>
        <v>0</v>
      </c>
    </row>
    <row r="46" spans="1:10" ht="15.75">
      <c r="A46" s="10">
        <v>3421</v>
      </c>
      <c r="B46" s="14"/>
      <c r="C46" s="10" t="s">
        <v>45</v>
      </c>
      <c r="D46" s="10"/>
      <c r="E46" s="22">
        <f>SUM(E41:E45)</f>
        <v>19500</v>
      </c>
      <c r="F46" s="49"/>
      <c r="G46" s="22">
        <f>SUM(G41:G45)</f>
        <v>19500</v>
      </c>
      <c r="I46" s="80">
        <f>SUM(I41:I45)</f>
        <v>4816</v>
      </c>
      <c r="J46" s="75">
        <f t="shared" si="0"/>
        <v>24.6974358974359</v>
      </c>
    </row>
    <row r="47" spans="1:10" ht="15">
      <c r="A47" s="14"/>
      <c r="B47" s="14"/>
      <c r="C47" s="14"/>
      <c r="D47" s="14"/>
      <c r="E47" s="19"/>
      <c r="F47" s="49"/>
      <c r="G47" s="19"/>
      <c r="I47" s="79"/>
      <c r="J47" s="75"/>
    </row>
    <row r="48" spans="1:10" ht="15">
      <c r="A48" s="27">
        <v>3429</v>
      </c>
      <c r="B48" s="27">
        <v>5021</v>
      </c>
      <c r="C48" s="27" t="s">
        <v>35</v>
      </c>
      <c r="D48" s="27"/>
      <c r="E48" s="32">
        <v>22000</v>
      </c>
      <c r="F48" s="49"/>
      <c r="G48" s="32">
        <v>22000</v>
      </c>
      <c r="H48" s="33"/>
      <c r="I48" s="82">
        <v>15750</v>
      </c>
      <c r="J48" s="75">
        <f t="shared" si="0"/>
        <v>71.5909090909091</v>
      </c>
    </row>
    <row r="49" spans="1:10" ht="15">
      <c r="A49" s="27">
        <v>3429</v>
      </c>
      <c r="B49" s="27">
        <v>5139</v>
      </c>
      <c r="C49" s="27" t="s">
        <v>106</v>
      </c>
      <c r="D49" s="27"/>
      <c r="E49" s="32"/>
      <c r="F49" s="49"/>
      <c r="G49" s="32">
        <v>1000</v>
      </c>
      <c r="H49" s="33"/>
      <c r="I49" s="82">
        <v>775</v>
      </c>
      <c r="J49" s="75">
        <f t="shared" si="0"/>
        <v>77.5</v>
      </c>
    </row>
    <row r="50" spans="1:10" ht="15">
      <c r="A50" s="27">
        <v>3429</v>
      </c>
      <c r="B50" s="27">
        <v>5151</v>
      </c>
      <c r="C50" s="34" t="s">
        <v>74</v>
      </c>
      <c r="D50" s="27"/>
      <c r="E50" s="32">
        <v>1000</v>
      </c>
      <c r="F50" s="50"/>
      <c r="G50" s="32">
        <v>6700</v>
      </c>
      <c r="I50" s="82">
        <v>5665</v>
      </c>
      <c r="J50" s="75">
        <f t="shared" si="0"/>
        <v>84.55223880597015</v>
      </c>
    </row>
    <row r="51" spans="1:10" ht="15">
      <c r="A51" s="27">
        <v>3429</v>
      </c>
      <c r="B51" s="27">
        <v>5154</v>
      </c>
      <c r="C51" s="27" t="s">
        <v>48</v>
      </c>
      <c r="D51" s="27"/>
      <c r="E51" s="32">
        <v>55000</v>
      </c>
      <c r="F51" s="50"/>
      <c r="G51" s="32">
        <v>50300</v>
      </c>
      <c r="I51" s="82">
        <v>34394</v>
      </c>
      <c r="J51" s="75">
        <f t="shared" si="0"/>
        <v>68.37773359840953</v>
      </c>
    </row>
    <row r="52" spans="1:10" ht="15">
      <c r="A52" s="27">
        <v>3429</v>
      </c>
      <c r="B52" s="27">
        <v>5169</v>
      </c>
      <c r="C52" s="27" t="s">
        <v>40</v>
      </c>
      <c r="D52" s="27"/>
      <c r="E52" s="32"/>
      <c r="F52" s="50"/>
      <c r="G52" s="32">
        <v>3700</v>
      </c>
      <c r="I52" s="82">
        <v>3630</v>
      </c>
      <c r="J52" s="75">
        <f t="shared" si="0"/>
        <v>98.1081081081081</v>
      </c>
    </row>
    <row r="53" spans="1:10" ht="15">
      <c r="A53" s="27">
        <v>3429</v>
      </c>
      <c r="B53" s="27">
        <v>5171</v>
      </c>
      <c r="C53" s="27" t="s">
        <v>39</v>
      </c>
      <c r="D53" s="27"/>
      <c r="E53" s="32">
        <v>5000</v>
      </c>
      <c r="F53" s="50"/>
      <c r="G53" s="32">
        <v>5000</v>
      </c>
      <c r="I53" s="82">
        <v>4962</v>
      </c>
      <c r="J53" s="75">
        <f t="shared" si="0"/>
        <v>99.24</v>
      </c>
    </row>
    <row r="54" spans="1:10" ht="15">
      <c r="A54" s="27">
        <v>3429</v>
      </c>
      <c r="B54" s="27">
        <v>5222</v>
      </c>
      <c r="C54" s="27" t="s">
        <v>108</v>
      </c>
      <c r="D54" s="27"/>
      <c r="E54" s="32"/>
      <c r="F54" s="50"/>
      <c r="G54" s="32">
        <v>5700</v>
      </c>
      <c r="I54" s="82">
        <v>5700</v>
      </c>
      <c r="J54" s="75">
        <f t="shared" si="0"/>
        <v>100</v>
      </c>
    </row>
    <row r="55" spans="1:10" ht="15.75">
      <c r="A55" s="10">
        <v>3429</v>
      </c>
      <c r="B55" s="10"/>
      <c r="C55" s="10" t="s">
        <v>78</v>
      </c>
      <c r="D55" s="10"/>
      <c r="E55" s="22">
        <f>SUM(E48:E53)</f>
        <v>83000</v>
      </c>
      <c r="F55" s="50"/>
      <c r="G55" s="22">
        <f>SUM(G48:G54)</f>
        <v>94400</v>
      </c>
      <c r="I55" s="80">
        <f>SUM(I48:I54)</f>
        <v>70876</v>
      </c>
      <c r="J55" s="75">
        <f t="shared" si="0"/>
        <v>75.08050847457626</v>
      </c>
    </row>
    <row r="56" spans="1:10" ht="15.75">
      <c r="A56" s="10"/>
      <c r="B56" s="10"/>
      <c r="C56" s="10"/>
      <c r="D56" s="10"/>
      <c r="E56" s="22"/>
      <c r="F56" s="50"/>
      <c r="G56" s="22"/>
      <c r="I56" s="80"/>
      <c r="J56" s="75"/>
    </row>
    <row r="57" spans="1:10" ht="15">
      <c r="A57" s="14">
        <v>3612</v>
      </c>
      <c r="B57" s="14">
        <v>5171</v>
      </c>
      <c r="C57" s="14" t="s">
        <v>39</v>
      </c>
      <c r="D57" s="14"/>
      <c r="E57" s="19">
        <v>2000</v>
      </c>
      <c r="F57" s="49"/>
      <c r="G57" s="19">
        <v>2000</v>
      </c>
      <c r="I57" s="79"/>
      <c r="J57" s="75">
        <f t="shared" si="0"/>
        <v>0</v>
      </c>
    </row>
    <row r="58" spans="1:10" ht="15.75">
      <c r="A58" s="10">
        <v>3612</v>
      </c>
      <c r="B58" s="10"/>
      <c r="C58" s="10" t="s">
        <v>46</v>
      </c>
      <c r="D58" s="10"/>
      <c r="E58" s="22">
        <f>SUM(E57:E57)</f>
        <v>2000</v>
      </c>
      <c r="F58" s="50"/>
      <c r="G58" s="22">
        <f>SUM(G57:G57)</f>
        <v>2000</v>
      </c>
      <c r="H58" s="22"/>
      <c r="I58" s="22">
        <f>SUM(I57:I57)</f>
        <v>0</v>
      </c>
      <c r="J58" s="75">
        <f t="shared" si="0"/>
        <v>0</v>
      </c>
    </row>
    <row r="59" spans="1:10" ht="15.75">
      <c r="A59" s="10"/>
      <c r="B59" s="10"/>
      <c r="C59" s="10"/>
      <c r="D59" s="10"/>
      <c r="E59" s="22"/>
      <c r="F59" s="50"/>
      <c r="G59" s="22"/>
      <c r="I59" s="80"/>
      <c r="J59" s="75"/>
    </row>
    <row r="60" spans="1:10" ht="15">
      <c r="A60" s="14">
        <v>3631</v>
      </c>
      <c r="B60" s="14">
        <v>5154</v>
      </c>
      <c r="C60" s="14" t="s">
        <v>48</v>
      </c>
      <c r="D60" s="14"/>
      <c r="E60" s="17">
        <v>50000</v>
      </c>
      <c r="F60" s="49"/>
      <c r="G60" s="17">
        <v>50000</v>
      </c>
      <c r="I60" s="58">
        <v>33311</v>
      </c>
      <c r="J60" s="75">
        <f t="shared" si="0"/>
        <v>66.622</v>
      </c>
    </row>
    <row r="61" spans="1:10" ht="15">
      <c r="A61" s="14">
        <v>3631</v>
      </c>
      <c r="B61" s="14">
        <v>5171</v>
      </c>
      <c r="C61" s="14" t="s">
        <v>39</v>
      </c>
      <c r="D61" s="14"/>
      <c r="E61" s="19">
        <v>40000</v>
      </c>
      <c r="F61" s="49"/>
      <c r="G61" s="19">
        <v>40000</v>
      </c>
      <c r="I61" s="79">
        <v>31476</v>
      </c>
      <c r="J61" s="75">
        <f t="shared" si="0"/>
        <v>78.69</v>
      </c>
    </row>
    <row r="62" spans="1:10" ht="15.75">
      <c r="A62" s="10">
        <v>3631</v>
      </c>
      <c r="B62" s="10"/>
      <c r="C62" s="10" t="s">
        <v>49</v>
      </c>
      <c r="D62" s="10"/>
      <c r="E62" s="22">
        <f>SUM(E60:E61)</f>
        <v>90000</v>
      </c>
      <c r="F62" s="49"/>
      <c r="G62" s="22">
        <f>SUM(G60:G61)</f>
        <v>90000</v>
      </c>
      <c r="I62" s="80">
        <f>SUM(I60:I61)</f>
        <v>64787</v>
      </c>
      <c r="J62" s="75">
        <f t="shared" si="0"/>
        <v>71.98555555555556</v>
      </c>
    </row>
    <row r="63" spans="1:10" ht="15.75">
      <c r="A63" s="10"/>
      <c r="B63" s="10"/>
      <c r="C63" s="10"/>
      <c r="D63" s="10"/>
      <c r="E63" s="22"/>
      <c r="F63" s="49"/>
      <c r="G63" s="22"/>
      <c r="I63" s="80"/>
      <c r="J63" s="75"/>
    </row>
    <row r="64" spans="1:10" s="33" customFormat="1" ht="15">
      <c r="A64" s="27">
        <v>3639</v>
      </c>
      <c r="B64" s="27">
        <v>5151</v>
      </c>
      <c r="C64" s="27" t="s">
        <v>74</v>
      </c>
      <c r="D64" s="27"/>
      <c r="E64" s="32"/>
      <c r="F64" s="54"/>
      <c r="G64" s="32">
        <v>1200</v>
      </c>
      <c r="I64" s="82">
        <v>420</v>
      </c>
      <c r="J64" s="75">
        <f t="shared" si="0"/>
        <v>35</v>
      </c>
    </row>
    <row r="65" spans="1:10" s="33" customFormat="1" ht="15">
      <c r="A65" s="27">
        <v>3639</v>
      </c>
      <c r="B65" s="27">
        <v>5169</v>
      </c>
      <c r="C65" s="27" t="s">
        <v>40</v>
      </c>
      <c r="D65" s="27"/>
      <c r="E65" s="32"/>
      <c r="F65" s="54"/>
      <c r="G65" s="32">
        <v>2000</v>
      </c>
      <c r="I65" s="82">
        <v>1815</v>
      </c>
      <c r="J65" s="75">
        <f t="shared" si="0"/>
        <v>90.75</v>
      </c>
    </row>
    <row r="66" spans="1:10" ht="15.75">
      <c r="A66" s="34">
        <v>3639</v>
      </c>
      <c r="B66" s="34">
        <v>5361</v>
      </c>
      <c r="C66" s="34" t="s">
        <v>97</v>
      </c>
      <c r="D66" s="21"/>
      <c r="E66" s="32">
        <v>2000</v>
      </c>
      <c r="F66" s="51"/>
      <c r="G66" s="32">
        <v>2000</v>
      </c>
      <c r="I66" s="82">
        <v>1000</v>
      </c>
      <c r="J66" s="75">
        <f t="shared" si="0"/>
        <v>50</v>
      </c>
    </row>
    <row r="67" spans="1:10" ht="15.75">
      <c r="A67" s="34">
        <v>3639</v>
      </c>
      <c r="B67" s="34">
        <v>5362</v>
      </c>
      <c r="C67" s="34" t="s">
        <v>89</v>
      </c>
      <c r="D67" s="21"/>
      <c r="E67" s="32"/>
      <c r="F67" s="51"/>
      <c r="G67" s="32">
        <v>1300</v>
      </c>
      <c r="I67" s="82">
        <v>1044</v>
      </c>
      <c r="J67" s="75">
        <f t="shared" si="0"/>
        <v>80.3076923076923</v>
      </c>
    </row>
    <row r="68" spans="1:10" ht="15.75">
      <c r="A68" s="34">
        <v>3639</v>
      </c>
      <c r="B68" s="34">
        <v>6130</v>
      </c>
      <c r="C68" s="34" t="s">
        <v>98</v>
      </c>
      <c r="D68" s="21"/>
      <c r="E68" s="32">
        <v>20000</v>
      </c>
      <c r="F68" s="51"/>
      <c r="G68" s="32">
        <v>20000</v>
      </c>
      <c r="I68" s="82"/>
      <c r="J68" s="75">
        <f t="shared" si="0"/>
        <v>0</v>
      </c>
    </row>
    <row r="69" spans="1:10" ht="15.75">
      <c r="A69" s="21">
        <v>3639</v>
      </c>
      <c r="B69" s="21"/>
      <c r="C69" s="21" t="s">
        <v>96</v>
      </c>
      <c r="D69" s="21"/>
      <c r="E69" s="22">
        <f>SUM(E66:E68)</f>
        <v>22000</v>
      </c>
      <c r="F69" s="51"/>
      <c r="G69" s="22">
        <f>SUM(G64:G68)</f>
        <v>26500</v>
      </c>
      <c r="I69" s="80">
        <f>SUM(I64:I68)</f>
        <v>4279</v>
      </c>
      <c r="J69" s="75">
        <f t="shared" si="0"/>
        <v>16.147169811320754</v>
      </c>
    </row>
    <row r="70" spans="1:10" ht="15">
      <c r="A70" s="14"/>
      <c r="B70" s="14"/>
      <c r="C70" s="14"/>
      <c r="D70" s="14"/>
      <c r="E70" s="17"/>
      <c r="F70" s="49"/>
      <c r="G70" s="17"/>
      <c r="I70" s="58"/>
      <c r="J70" s="75"/>
    </row>
    <row r="71" spans="1:10" ht="15">
      <c r="A71" s="14">
        <v>3722</v>
      </c>
      <c r="B71" s="14">
        <v>5139</v>
      </c>
      <c r="C71" s="14" t="s">
        <v>47</v>
      </c>
      <c r="D71" s="14"/>
      <c r="E71" s="17">
        <v>28000</v>
      </c>
      <c r="F71" s="49"/>
      <c r="G71" s="17">
        <v>28000</v>
      </c>
      <c r="I71" s="58">
        <v>17412</v>
      </c>
      <c r="J71" s="75">
        <f t="shared" si="0"/>
        <v>62.18571428571429</v>
      </c>
    </row>
    <row r="72" spans="1:10" ht="15">
      <c r="A72" s="14">
        <v>3722</v>
      </c>
      <c r="B72" s="14">
        <v>5169</v>
      </c>
      <c r="C72" s="14" t="s">
        <v>40</v>
      </c>
      <c r="D72" s="14"/>
      <c r="E72" s="19">
        <v>175000</v>
      </c>
      <c r="F72" s="49"/>
      <c r="G72" s="19">
        <v>175000</v>
      </c>
      <c r="I72" s="79">
        <v>122128.5</v>
      </c>
      <c r="J72" s="75">
        <f t="shared" si="0"/>
        <v>69.78771428571429</v>
      </c>
    </row>
    <row r="73" spans="1:10" ht="15.75">
      <c r="A73" s="10">
        <v>3722</v>
      </c>
      <c r="B73" s="10"/>
      <c r="C73" s="10" t="s">
        <v>50</v>
      </c>
      <c r="D73" s="10"/>
      <c r="E73" s="18">
        <f>SUM(E71:E72)</f>
        <v>203000</v>
      </c>
      <c r="F73" s="50"/>
      <c r="G73" s="18">
        <f>SUM(G71:G72)</f>
        <v>203000</v>
      </c>
      <c r="I73" s="66">
        <f>SUM(I71:I72)</f>
        <v>139540.5</v>
      </c>
      <c r="J73" s="75">
        <f t="shared" si="0"/>
        <v>68.73916256157635</v>
      </c>
    </row>
    <row r="74" spans="1:10" ht="15.75">
      <c r="A74" s="10"/>
      <c r="B74" s="10"/>
      <c r="C74" s="10"/>
      <c r="D74" s="10"/>
      <c r="E74" s="18"/>
      <c r="F74" s="50"/>
      <c r="G74" s="18"/>
      <c r="I74" s="66"/>
      <c r="J74" s="75"/>
    </row>
    <row r="75" spans="1:10" s="33" customFormat="1" ht="15">
      <c r="A75" s="27">
        <v>3725</v>
      </c>
      <c r="B75" s="27">
        <v>5139</v>
      </c>
      <c r="C75" s="14" t="s">
        <v>47</v>
      </c>
      <c r="D75" s="27"/>
      <c r="E75" s="28">
        <v>2000</v>
      </c>
      <c r="F75" s="54"/>
      <c r="G75" s="28">
        <v>2000</v>
      </c>
      <c r="I75" s="67">
        <v>586</v>
      </c>
      <c r="J75" s="75">
        <f t="shared" si="0"/>
        <v>29.299999999999997</v>
      </c>
    </row>
    <row r="76" spans="1:10" ht="15.75">
      <c r="A76" s="27">
        <v>3725</v>
      </c>
      <c r="B76" s="27">
        <v>5169</v>
      </c>
      <c r="C76" s="27" t="s">
        <v>83</v>
      </c>
      <c r="D76" s="10"/>
      <c r="E76" s="32">
        <v>75000</v>
      </c>
      <c r="F76" s="49"/>
      <c r="G76" s="32">
        <v>75000</v>
      </c>
      <c r="I76" s="82">
        <v>41710</v>
      </c>
      <c r="J76" s="75">
        <f t="shared" si="0"/>
        <v>55.61333333333334</v>
      </c>
    </row>
    <row r="77" spans="1:10" ht="15.75">
      <c r="A77" s="10">
        <v>3725</v>
      </c>
      <c r="B77" s="10"/>
      <c r="C77" s="10" t="s">
        <v>84</v>
      </c>
      <c r="D77" s="10"/>
      <c r="E77" s="22">
        <f>SUM(E75:E76)</f>
        <v>77000</v>
      </c>
      <c r="F77" s="50"/>
      <c r="G77" s="22">
        <f>SUM(G75:G76)</f>
        <v>77000</v>
      </c>
      <c r="I77" s="80">
        <f>SUM(I75:I76)</f>
        <v>42296</v>
      </c>
      <c r="J77" s="75">
        <f t="shared" si="0"/>
        <v>54.92987012987013</v>
      </c>
    </row>
    <row r="78" spans="1:10" ht="15">
      <c r="A78" s="14"/>
      <c r="B78" s="14"/>
      <c r="C78" s="14"/>
      <c r="D78" s="14"/>
      <c r="E78" s="17"/>
      <c r="F78" s="49"/>
      <c r="G78" s="17"/>
      <c r="I78" s="58"/>
      <c r="J78" s="75"/>
    </row>
    <row r="79" spans="1:10" ht="15">
      <c r="A79" s="14">
        <v>3745</v>
      </c>
      <c r="B79" s="14">
        <v>5021</v>
      </c>
      <c r="C79" s="14" t="s">
        <v>35</v>
      </c>
      <c r="D79" s="14"/>
      <c r="E79" s="17">
        <v>20000</v>
      </c>
      <c r="F79" s="49"/>
      <c r="G79" s="17">
        <v>16900</v>
      </c>
      <c r="I79" s="58">
        <v>7290</v>
      </c>
      <c r="J79" s="75">
        <f aca="true" t="shared" si="1" ref="J79:J157">I79/G79*100</f>
        <v>43.13609467455621</v>
      </c>
    </row>
    <row r="80" spans="1:10" ht="15">
      <c r="A80" s="16">
        <v>3745</v>
      </c>
      <c r="B80" s="16">
        <v>5137</v>
      </c>
      <c r="C80" s="16" t="s">
        <v>51</v>
      </c>
      <c r="D80" s="16"/>
      <c r="E80" s="19">
        <v>15000</v>
      </c>
      <c r="F80" s="51"/>
      <c r="G80" s="19">
        <v>13000</v>
      </c>
      <c r="I80" s="79">
        <v>6656</v>
      </c>
      <c r="J80" s="75">
        <f t="shared" si="1"/>
        <v>51.2</v>
      </c>
    </row>
    <row r="81" spans="1:10" ht="15">
      <c r="A81" s="14">
        <v>3745</v>
      </c>
      <c r="B81" s="14">
        <v>5139</v>
      </c>
      <c r="C81" s="14" t="s">
        <v>47</v>
      </c>
      <c r="D81" s="14"/>
      <c r="E81" s="17">
        <v>5000</v>
      </c>
      <c r="F81" s="49"/>
      <c r="G81" s="17">
        <v>5000</v>
      </c>
      <c r="I81" s="58">
        <v>4500</v>
      </c>
      <c r="J81" s="75">
        <f t="shared" si="1"/>
        <v>90</v>
      </c>
    </row>
    <row r="82" spans="1:10" ht="15">
      <c r="A82" s="14">
        <v>3745</v>
      </c>
      <c r="B82" s="14">
        <v>5156</v>
      </c>
      <c r="C82" s="14" t="s">
        <v>52</v>
      </c>
      <c r="D82" s="14"/>
      <c r="E82" s="17">
        <v>6000</v>
      </c>
      <c r="F82" s="49"/>
      <c r="G82" s="17">
        <v>6000</v>
      </c>
      <c r="I82" s="58">
        <v>3347</v>
      </c>
      <c r="J82" s="75">
        <f t="shared" si="1"/>
        <v>55.78333333333333</v>
      </c>
    </row>
    <row r="83" spans="1:10" ht="15">
      <c r="A83" s="14">
        <v>3745</v>
      </c>
      <c r="B83" s="14">
        <v>5169</v>
      </c>
      <c r="C83" s="14" t="s">
        <v>40</v>
      </c>
      <c r="D83" s="14"/>
      <c r="E83" s="17"/>
      <c r="F83" s="49"/>
      <c r="G83" s="17">
        <v>35100</v>
      </c>
      <c r="I83" s="58">
        <v>34996</v>
      </c>
      <c r="J83" s="75">
        <f t="shared" si="1"/>
        <v>99.70370370370371</v>
      </c>
    </row>
    <row r="84" spans="1:10" ht="15">
      <c r="A84" s="14">
        <v>3745</v>
      </c>
      <c r="B84" s="14">
        <v>5171</v>
      </c>
      <c r="C84" s="14" t="s">
        <v>39</v>
      </c>
      <c r="D84" s="14"/>
      <c r="E84" s="17">
        <v>7000</v>
      </c>
      <c r="F84" s="49"/>
      <c r="G84" s="17">
        <v>7000</v>
      </c>
      <c r="I84" s="58"/>
      <c r="J84" s="75">
        <f t="shared" si="1"/>
        <v>0</v>
      </c>
    </row>
    <row r="85" spans="1:10" ht="15.75">
      <c r="A85" s="10">
        <v>3745</v>
      </c>
      <c r="B85" s="10"/>
      <c r="C85" s="10" t="s">
        <v>53</v>
      </c>
      <c r="D85" s="10"/>
      <c r="E85" s="18">
        <f>SUM(E79:E84)</f>
        <v>53000</v>
      </c>
      <c r="F85" s="50"/>
      <c r="G85" s="18">
        <f>SUM(G79:G84)</f>
        <v>83000</v>
      </c>
      <c r="I85" s="66">
        <f>SUM(I79:I84)</f>
        <v>56789</v>
      </c>
      <c r="J85" s="75">
        <f t="shared" si="1"/>
        <v>68.42048192771084</v>
      </c>
    </row>
    <row r="86" spans="1:10" ht="15.75">
      <c r="A86" s="10"/>
      <c r="B86" s="10"/>
      <c r="C86" s="10"/>
      <c r="D86" s="10"/>
      <c r="E86" s="18"/>
      <c r="F86" s="50"/>
      <c r="G86" s="18"/>
      <c r="I86" s="66"/>
      <c r="J86" s="75"/>
    </row>
    <row r="87" spans="1:10" s="33" customFormat="1" ht="15">
      <c r="A87" s="27">
        <v>5212</v>
      </c>
      <c r="B87" s="27">
        <v>5169</v>
      </c>
      <c r="C87" s="27" t="s">
        <v>40</v>
      </c>
      <c r="D87" s="27"/>
      <c r="E87" s="28"/>
      <c r="F87" s="54"/>
      <c r="G87" s="28">
        <v>1300</v>
      </c>
      <c r="I87" s="67">
        <v>1210</v>
      </c>
      <c r="J87" s="75">
        <f t="shared" si="1"/>
        <v>93.07692307692308</v>
      </c>
    </row>
    <row r="88" spans="1:10" ht="15.75">
      <c r="A88" s="27">
        <v>5212</v>
      </c>
      <c r="B88" s="27">
        <v>5901</v>
      </c>
      <c r="C88" s="27" t="s">
        <v>85</v>
      </c>
      <c r="D88" s="10"/>
      <c r="E88" s="28">
        <v>10000</v>
      </c>
      <c r="F88" s="49"/>
      <c r="G88" s="28">
        <v>8700</v>
      </c>
      <c r="I88" s="67"/>
      <c r="J88" s="75">
        <f t="shared" si="1"/>
        <v>0</v>
      </c>
    </row>
    <row r="89" spans="1:10" ht="15.75">
      <c r="A89" s="10">
        <v>5212</v>
      </c>
      <c r="B89" s="27"/>
      <c r="C89" s="10" t="s">
        <v>86</v>
      </c>
      <c r="D89" s="10"/>
      <c r="E89" s="22">
        <f>SUM(E87:E88)</f>
        <v>10000</v>
      </c>
      <c r="F89" s="50"/>
      <c r="G89" s="22">
        <f>SUM(G87:G88)</f>
        <v>10000</v>
      </c>
      <c r="H89" s="22"/>
      <c r="I89" s="80">
        <f>SUM(I87:I88)</f>
        <v>1210</v>
      </c>
      <c r="J89" s="75">
        <f t="shared" si="1"/>
        <v>12.1</v>
      </c>
    </row>
    <row r="90" spans="1:10" ht="15">
      <c r="A90" s="14"/>
      <c r="B90" s="14"/>
      <c r="C90" s="14"/>
      <c r="D90" s="14"/>
      <c r="E90" s="17"/>
      <c r="F90" s="49"/>
      <c r="G90" s="17"/>
      <c r="I90" s="58"/>
      <c r="J90" s="75"/>
    </row>
    <row r="91" spans="1:10" ht="15">
      <c r="A91" s="14">
        <v>5512</v>
      </c>
      <c r="B91" s="14">
        <v>5137</v>
      </c>
      <c r="C91" s="14" t="s">
        <v>51</v>
      </c>
      <c r="D91" s="14"/>
      <c r="E91" s="19">
        <v>25000</v>
      </c>
      <c r="F91" s="49"/>
      <c r="G91" s="19">
        <v>25000</v>
      </c>
      <c r="I91" s="79">
        <v>21915</v>
      </c>
      <c r="J91" s="75">
        <f t="shared" si="1"/>
        <v>87.66000000000001</v>
      </c>
    </row>
    <row r="92" spans="1:10" ht="15">
      <c r="A92" s="14">
        <v>5512</v>
      </c>
      <c r="B92" s="14">
        <v>5156</v>
      </c>
      <c r="C92" s="14" t="s">
        <v>52</v>
      </c>
      <c r="D92" s="14"/>
      <c r="E92" s="17">
        <v>10000</v>
      </c>
      <c r="F92" s="49"/>
      <c r="G92" s="17">
        <v>10000</v>
      </c>
      <c r="I92" s="58">
        <v>5716</v>
      </c>
      <c r="J92" s="75">
        <f t="shared" si="1"/>
        <v>57.16</v>
      </c>
    </row>
    <row r="93" spans="1:10" ht="15">
      <c r="A93" s="14">
        <v>5512</v>
      </c>
      <c r="B93" s="14">
        <v>5163</v>
      </c>
      <c r="C93" s="14" t="s">
        <v>54</v>
      </c>
      <c r="D93" s="14"/>
      <c r="E93" s="17">
        <v>5000</v>
      </c>
      <c r="F93" s="49"/>
      <c r="G93" s="17">
        <v>5000</v>
      </c>
      <c r="I93" s="58">
        <v>3946</v>
      </c>
      <c r="J93" s="75">
        <f t="shared" si="1"/>
        <v>78.92</v>
      </c>
    </row>
    <row r="94" spans="1:10" ht="15">
      <c r="A94" s="14">
        <v>5512</v>
      </c>
      <c r="B94" s="14">
        <v>5169</v>
      </c>
      <c r="C94" s="14" t="s">
        <v>40</v>
      </c>
      <c r="D94" s="14"/>
      <c r="E94" s="17">
        <v>10000</v>
      </c>
      <c r="F94" s="49"/>
      <c r="G94" s="17">
        <v>10000</v>
      </c>
      <c r="I94" s="58">
        <v>2532</v>
      </c>
      <c r="J94" s="75">
        <f t="shared" si="1"/>
        <v>25.319999999999997</v>
      </c>
    </row>
    <row r="95" spans="1:10" ht="15">
      <c r="A95" s="14">
        <v>5512</v>
      </c>
      <c r="B95" s="14">
        <v>5171</v>
      </c>
      <c r="C95" s="14" t="s">
        <v>39</v>
      </c>
      <c r="D95" s="14"/>
      <c r="E95" s="17">
        <v>5000</v>
      </c>
      <c r="F95" s="49"/>
      <c r="G95" s="17">
        <v>5000</v>
      </c>
      <c r="I95" s="58">
        <v>2222</v>
      </c>
      <c r="J95" s="75">
        <f t="shared" si="1"/>
        <v>44.440000000000005</v>
      </c>
    </row>
    <row r="96" spans="1:10" ht="15">
      <c r="A96" s="14">
        <v>5512</v>
      </c>
      <c r="B96" s="14">
        <v>5222</v>
      </c>
      <c r="C96" s="14" t="s">
        <v>108</v>
      </c>
      <c r="D96" s="14"/>
      <c r="E96" s="17"/>
      <c r="F96" s="49"/>
      <c r="G96" s="17">
        <v>11650</v>
      </c>
      <c r="I96" s="58">
        <v>1150</v>
      </c>
      <c r="J96" s="75">
        <f t="shared" si="1"/>
        <v>9.871244635193133</v>
      </c>
    </row>
    <row r="97" spans="1:10" ht="15.75">
      <c r="A97" s="10">
        <v>5512</v>
      </c>
      <c r="B97" s="10"/>
      <c r="C97" s="10" t="s">
        <v>55</v>
      </c>
      <c r="D97" s="10"/>
      <c r="E97" s="22">
        <f>SUM(E91:E95)</f>
        <v>55000</v>
      </c>
      <c r="F97" s="50"/>
      <c r="G97" s="22">
        <f>SUM(G91:G96)</f>
        <v>66650</v>
      </c>
      <c r="H97" s="22"/>
      <c r="I97" s="80">
        <f>SUM(I91:I96)</f>
        <v>37481</v>
      </c>
      <c r="J97" s="75">
        <f t="shared" si="1"/>
        <v>56.23555888972243</v>
      </c>
    </row>
    <row r="98" spans="1:10" ht="15">
      <c r="A98" s="14"/>
      <c r="B98" s="14"/>
      <c r="C98" s="14"/>
      <c r="D98" s="14"/>
      <c r="E98" s="17"/>
      <c r="F98" s="49"/>
      <c r="G98" s="17"/>
      <c r="I98" s="58"/>
      <c r="J98" s="75"/>
    </row>
    <row r="99" spans="1:10" ht="15">
      <c r="A99" s="14">
        <v>6112</v>
      </c>
      <c r="B99" s="14">
        <v>5023</v>
      </c>
      <c r="C99" s="14" t="s">
        <v>56</v>
      </c>
      <c r="D99" s="14"/>
      <c r="E99" s="19">
        <v>470000</v>
      </c>
      <c r="F99" s="49"/>
      <c r="G99" s="19">
        <v>470000</v>
      </c>
      <c r="I99" s="79">
        <v>357765</v>
      </c>
      <c r="J99" s="75">
        <f t="shared" si="1"/>
        <v>76.12021276595745</v>
      </c>
    </row>
    <row r="100" spans="1:10" ht="15">
      <c r="A100" s="14">
        <v>6112</v>
      </c>
      <c r="B100" s="14">
        <v>5031</v>
      </c>
      <c r="C100" s="14" t="s">
        <v>36</v>
      </c>
      <c r="D100" s="14"/>
      <c r="E100" s="19">
        <v>100000</v>
      </c>
      <c r="F100" s="49"/>
      <c r="G100" s="19">
        <v>100000</v>
      </c>
      <c r="I100" s="79">
        <v>74924</v>
      </c>
      <c r="J100" s="75">
        <f t="shared" si="1"/>
        <v>74.924</v>
      </c>
    </row>
    <row r="101" spans="1:10" ht="15">
      <c r="A101" s="14">
        <v>6112</v>
      </c>
      <c r="B101" s="14">
        <v>5032</v>
      </c>
      <c r="C101" s="14" t="s">
        <v>37</v>
      </c>
      <c r="D101" s="14"/>
      <c r="E101" s="19">
        <v>43000</v>
      </c>
      <c r="F101" s="49"/>
      <c r="G101" s="19">
        <v>43000</v>
      </c>
      <c r="I101" s="79">
        <v>32195</v>
      </c>
      <c r="J101" s="75">
        <f t="shared" si="1"/>
        <v>74.87209302325581</v>
      </c>
    </row>
    <row r="102" spans="1:10" ht="15.75">
      <c r="A102" s="10">
        <v>6112</v>
      </c>
      <c r="B102" s="10"/>
      <c r="C102" s="10" t="s">
        <v>57</v>
      </c>
      <c r="D102" s="10"/>
      <c r="E102" s="18">
        <f>SUM(E99:E101)</f>
        <v>613000</v>
      </c>
      <c r="F102" s="50"/>
      <c r="G102" s="18">
        <f>SUM(G99:G101)</f>
        <v>613000</v>
      </c>
      <c r="I102" s="66">
        <f>SUM(I99:I101)</f>
        <v>464884</v>
      </c>
      <c r="J102" s="75">
        <f t="shared" si="1"/>
        <v>75.83752039151713</v>
      </c>
    </row>
    <row r="103" spans="1:10" ht="15.75">
      <c r="A103" s="10"/>
      <c r="B103" s="10"/>
      <c r="C103" s="10"/>
      <c r="D103" s="10"/>
      <c r="E103" s="18"/>
      <c r="F103" s="50"/>
      <c r="G103" s="18"/>
      <c r="I103" s="66"/>
      <c r="J103" s="75"/>
    </row>
    <row r="104" spans="1:10" s="33" customFormat="1" ht="15">
      <c r="A104" s="27">
        <v>6115</v>
      </c>
      <c r="B104" s="27">
        <v>5021</v>
      </c>
      <c r="C104" s="27" t="s">
        <v>35</v>
      </c>
      <c r="D104" s="27"/>
      <c r="E104" s="28"/>
      <c r="F104" s="54"/>
      <c r="G104" s="28">
        <v>10000</v>
      </c>
      <c r="I104" s="67"/>
      <c r="J104" s="75">
        <f t="shared" si="1"/>
        <v>0</v>
      </c>
    </row>
    <row r="105" spans="1:10" s="33" customFormat="1" ht="15">
      <c r="A105" s="27">
        <v>6115</v>
      </c>
      <c r="B105" s="27">
        <v>5139</v>
      </c>
      <c r="C105" s="27" t="s">
        <v>47</v>
      </c>
      <c r="D105" s="27"/>
      <c r="E105" s="28"/>
      <c r="F105" s="54"/>
      <c r="G105" s="28">
        <v>1000</v>
      </c>
      <c r="I105" s="67"/>
      <c r="J105" s="75">
        <f t="shared" si="1"/>
        <v>0</v>
      </c>
    </row>
    <row r="106" spans="1:10" s="33" customFormat="1" ht="15">
      <c r="A106" s="27">
        <v>6115</v>
      </c>
      <c r="B106" s="27">
        <v>5154</v>
      </c>
      <c r="C106" s="27" t="s">
        <v>48</v>
      </c>
      <c r="D106" s="27"/>
      <c r="E106" s="28"/>
      <c r="F106" s="54"/>
      <c r="G106" s="28">
        <v>1000</v>
      </c>
      <c r="I106" s="67"/>
      <c r="J106" s="75">
        <f t="shared" si="1"/>
        <v>0</v>
      </c>
    </row>
    <row r="107" spans="1:10" s="33" customFormat="1" ht="15">
      <c r="A107" s="27">
        <v>6115</v>
      </c>
      <c r="B107" s="27">
        <v>5161</v>
      </c>
      <c r="C107" s="27" t="s">
        <v>117</v>
      </c>
      <c r="D107" s="27"/>
      <c r="E107" s="28"/>
      <c r="F107" s="54"/>
      <c r="G107" s="28">
        <v>1000</v>
      </c>
      <c r="I107" s="67">
        <v>252</v>
      </c>
      <c r="J107" s="75">
        <f t="shared" si="1"/>
        <v>25.2</v>
      </c>
    </row>
    <row r="108" spans="1:10" s="33" customFormat="1" ht="15">
      <c r="A108" s="27">
        <v>6115</v>
      </c>
      <c r="B108" s="27">
        <v>5169</v>
      </c>
      <c r="C108" s="27" t="s">
        <v>40</v>
      </c>
      <c r="D108" s="27"/>
      <c r="E108" s="28"/>
      <c r="F108" s="54"/>
      <c r="G108" s="28">
        <v>5000</v>
      </c>
      <c r="I108" s="67"/>
      <c r="J108" s="75">
        <f t="shared" si="1"/>
        <v>0</v>
      </c>
    </row>
    <row r="109" spans="1:10" s="33" customFormat="1" ht="15">
      <c r="A109" s="27">
        <v>6115</v>
      </c>
      <c r="B109" s="27">
        <v>5173</v>
      </c>
      <c r="C109" s="27" t="s">
        <v>66</v>
      </c>
      <c r="D109" s="27"/>
      <c r="E109" s="28"/>
      <c r="F109" s="54"/>
      <c r="G109" s="28">
        <v>1000</v>
      </c>
      <c r="I109" s="67"/>
      <c r="J109" s="75">
        <f t="shared" si="1"/>
        <v>0</v>
      </c>
    </row>
    <row r="110" spans="1:10" s="33" customFormat="1" ht="15">
      <c r="A110" s="27">
        <v>6115</v>
      </c>
      <c r="B110" s="27">
        <v>5175</v>
      </c>
      <c r="C110" s="27" t="s">
        <v>41</v>
      </c>
      <c r="D110" s="27"/>
      <c r="E110" s="28"/>
      <c r="F110" s="54"/>
      <c r="G110" s="28">
        <v>1000</v>
      </c>
      <c r="I110" s="67"/>
      <c r="J110" s="75">
        <f t="shared" si="1"/>
        <v>0</v>
      </c>
    </row>
    <row r="111" spans="1:10" ht="15.75">
      <c r="A111" s="10">
        <v>6115</v>
      </c>
      <c r="B111" s="10"/>
      <c r="C111" s="10" t="s">
        <v>118</v>
      </c>
      <c r="D111" s="10"/>
      <c r="E111" s="18"/>
      <c r="F111" s="50"/>
      <c r="G111" s="18">
        <f>SUM(G104:G110)</f>
        <v>20000</v>
      </c>
      <c r="I111" s="66">
        <f>SUM(I104:I110)</f>
        <v>252</v>
      </c>
      <c r="J111" s="75">
        <f t="shared" si="1"/>
        <v>1.26</v>
      </c>
    </row>
    <row r="112" spans="1:10" ht="15.75">
      <c r="A112" s="10"/>
      <c r="B112" s="10"/>
      <c r="C112" s="10"/>
      <c r="D112" s="10"/>
      <c r="E112" s="18"/>
      <c r="F112" s="50"/>
      <c r="G112" s="18"/>
      <c r="I112" s="66"/>
      <c r="J112" s="75"/>
    </row>
    <row r="113" spans="1:10" ht="15.75">
      <c r="A113" s="10"/>
      <c r="B113" s="10"/>
      <c r="C113" s="10"/>
      <c r="D113" s="10"/>
      <c r="E113" s="18"/>
      <c r="F113" s="50"/>
      <c r="G113" s="18"/>
      <c r="I113" s="66"/>
      <c r="J113" s="75"/>
    </row>
    <row r="114" spans="1:10" ht="15">
      <c r="A114" s="14"/>
      <c r="B114" s="14"/>
      <c r="C114" s="14"/>
      <c r="D114" s="14"/>
      <c r="E114" s="17"/>
      <c r="F114" s="49"/>
      <c r="G114" s="17"/>
      <c r="I114" s="58"/>
      <c r="J114" s="75"/>
    </row>
    <row r="115" spans="1:10" ht="15">
      <c r="A115" s="14">
        <v>6171</v>
      </c>
      <c r="B115" s="14">
        <v>5011</v>
      </c>
      <c r="C115" s="14" t="s">
        <v>58</v>
      </c>
      <c r="D115" s="14"/>
      <c r="E115" s="17">
        <v>180000</v>
      </c>
      <c r="F115" s="49"/>
      <c r="G115" s="17">
        <v>180000</v>
      </c>
      <c r="I115" s="58">
        <v>121824</v>
      </c>
      <c r="J115" s="75">
        <f t="shared" si="1"/>
        <v>67.67999999999999</v>
      </c>
    </row>
    <row r="116" spans="1:10" ht="15">
      <c r="A116" s="14">
        <v>6171</v>
      </c>
      <c r="B116" s="16">
        <v>5021</v>
      </c>
      <c r="C116" s="14" t="s">
        <v>35</v>
      </c>
      <c r="D116" s="14"/>
      <c r="E116" s="17">
        <v>30000</v>
      </c>
      <c r="F116" s="49"/>
      <c r="G116" s="17">
        <v>30000</v>
      </c>
      <c r="I116" s="58">
        <v>9000</v>
      </c>
      <c r="J116" s="75">
        <f t="shared" si="1"/>
        <v>30</v>
      </c>
    </row>
    <row r="117" spans="1:10" ht="15">
      <c r="A117" s="14">
        <v>6171</v>
      </c>
      <c r="B117" s="14">
        <v>5031</v>
      </c>
      <c r="C117" s="14" t="s">
        <v>36</v>
      </c>
      <c r="D117" s="14"/>
      <c r="E117" s="17">
        <v>45000</v>
      </c>
      <c r="F117" s="49"/>
      <c r="G117" s="17">
        <v>45000</v>
      </c>
      <c r="I117" s="58">
        <v>30461</v>
      </c>
      <c r="J117" s="75">
        <f t="shared" si="1"/>
        <v>67.69111111111111</v>
      </c>
    </row>
    <row r="118" spans="1:10" ht="15">
      <c r="A118" s="14">
        <v>6171</v>
      </c>
      <c r="B118" s="14">
        <v>5032</v>
      </c>
      <c r="C118" s="14" t="s">
        <v>37</v>
      </c>
      <c r="D118" s="14"/>
      <c r="E118" s="17">
        <v>15000</v>
      </c>
      <c r="F118" s="49"/>
      <c r="G118" s="17">
        <v>15000</v>
      </c>
      <c r="I118" s="58">
        <v>10966</v>
      </c>
      <c r="J118" s="75">
        <f t="shared" si="1"/>
        <v>73.10666666666667</v>
      </c>
    </row>
    <row r="119" spans="1:10" ht="15">
      <c r="A119" s="14">
        <v>6171</v>
      </c>
      <c r="B119" s="14">
        <v>5038</v>
      </c>
      <c r="C119" s="14" t="s">
        <v>59</v>
      </c>
      <c r="D119" s="14"/>
      <c r="E119" s="17">
        <v>1000</v>
      </c>
      <c r="F119" s="49"/>
      <c r="G119" s="17">
        <v>1000</v>
      </c>
      <c r="I119" s="58">
        <v>510</v>
      </c>
      <c r="J119" s="75">
        <f t="shared" si="1"/>
        <v>51</v>
      </c>
    </row>
    <row r="120" spans="1:10" ht="15">
      <c r="A120" s="14">
        <v>6171</v>
      </c>
      <c r="B120" s="14">
        <v>5136</v>
      </c>
      <c r="C120" s="14" t="s">
        <v>38</v>
      </c>
      <c r="D120" s="14"/>
      <c r="E120" s="17">
        <v>2000</v>
      </c>
      <c r="F120" s="49"/>
      <c r="G120" s="17">
        <v>2000</v>
      </c>
      <c r="I120" s="58"/>
      <c r="J120" s="75">
        <f t="shared" si="1"/>
        <v>0</v>
      </c>
    </row>
    <row r="121" spans="1:10" ht="15">
      <c r="A121" s="14">
        <v>6171</v>
      </c>
      <c r="B121" s="14">
        <v>5137</v>
      </c>
      <c r="C121" s="14" t="s">
        <v>51</v>
      </c>
      <c r="D121" s="14"/>
      <c r="E121" s="17">
        <v>20000</v>
      </c>
      <c r="F121" s="49"/>
      <c r="G121" s="17">
        <v>20000</v>
      </c>
      <c r="I121" s="58">
        <v>18423</v>
      </c>
      <c r="J121" s="75">
        <f t="shared" si="1"/>
        <v>92.11500000000001</v>
      </c>
    </row>
    <row r="122" spans="1:10" ht="15">
      <c r="A122" s="14">
        <v>6171</v>
      </c>
      <c r="B122" s="14">
        <v>5139</v>
      </c>
      <c r="C122" s="14" t="s">
        <v>60</v>
      </c>
      <c r="D122" s="14"/>
      <c r="E122" s="17">
        <v>25000</v>
      </c>
      <c r="F122" s="49"/>
      <c r="G122" s="17">
        <v>35000</v>
      </c>
      <c r="I122" s="58">
        <v>24464</v>
      </c>
      <c r="J122" s="75">
        <f t="shared" si="1"/>
        <v>69.89714285714285</v>
      </c>
    </row>
    <row r="123" spans="1:10" ht="15">
      <c r="A123" s="14">
        <v>6171</v>
      </c>
      <c r="B123" s="14">
        <v>5151</v>
      </c>
      <c r="C123" s="16" t="s">
        <v>74</v>
      </c>
      <c r="D123" s="14"/>
      <c r="E123" s="19">
        <v>7500</v>
      </c>
      <c r="F123" s="49"/>
      <c r="G123" s="19">
        <v>7500</v>
      </c>
      <c r="I123" s="79">
        <v>2820</v>
      </c>
      <c r="J123" s="75">
        <f t="shared" si="1"/>
        <v>37.6</v>
      </c>
    </row>
    <row r="124" spans="1:10" ht="15">
      <c r="A124" s="14">
        <v>6171</v>
      </c>
      <c r="B124" s="14">
        <v>5154</v>
      </c>
      <c r="C124" s="16" t="s">
        <v>48</v>
      </c>
      <c r="D124" s="14"/>
      <c r="E124" s="19">
        <v>50000</v>
      </c>
      <c r="F124" s="49"/>
      <c r="G124" s="19">
        <v>50000</v>
      </c>
      <c r="I124" s="79">
        <v>33273</v>
      </c>
      <c r="J124" s="75">
        <f t="shared" si="1"/>
        <v>66.546</v>
      </c>
    </row>
    <row r="125" spans="1:10" ht="15">
      <c r="A125" s="14">
        <v>6171</v>
      </c>
      <c r="B125" s="14">
        <v>5161</v>
      </c>
      <c r="C125" s="14" t="s">
        <v>61</v>
      </c>
      <c r="D125" s="14"/>
      <c r="E125" s="17">
        <v>5000</v>
      </c>
      <c r="F125" s="49"/>
      <c r="G125" s="17">
        <v>5000</v>
      </c>
      <c r="I125" s="58">
        <v>1726</v>
      </c>
      <c r="J125" s="75">
        <f t="shared" si="1"/>
        <v>34.52</v>
      </c>
    </row>
    <row r="126" spans="1:10" ht="15">
      <c r="A126" s="14">
        <v>6171</v>
      </c>
      <c r="B126" s="16">
        <v>5162</v>
      </c>
      <c r="C126" s="14" t="s">
        <v>62</v>
      </c>
      <c r="D126" s="14"/>
      <c r="E126" s="17">
        <v>25000</v>
      </c>
      <c r="F126" s="49"/>
      <c r="G126" s="17">
        <v>25000</v>
      </c>
      <c r="I126" s="58">
        <v>19424.86</v>
      </c>
      <c r="J126" s="75">
        <f t="shared" si="1"/>
        <v>77.69944</v>
      </c>
    </row>
    <row r="127" spans="1:10" ht="15">
      <c r="A127" s="16">
        <v>6171</v>
      </c>
      <c r="B127" s="16">
        <v>5166</v>
      </c>
      <c r="C127" s="16" t="s">
        <v>63</v>
      </c>
      <c r="D127" s="16"/>
      <c r="E127" s="19">
        <v>10000</v>
      </c>
      <c r="F127" s="52"/>
      <c r="G127" s="19">
        <v>10000</v>
      </c>
      <c r="I127" s="79"/>
      <c r="J127" s="75">
        <f t="shared" si="1"/>
        <v>0</v>
      </c>
    </row>
    <row r="128" spans="1:10" ht="15">
      <c r="A128" s="16">
        <v>6171</v>
      </c>
      <c r="B128" s="16">
        <v>5167</v>
      </c>
      <c r="C128" s="16" t="s">
        <v>64</v>
      </c>
      <c r="D128" s="16"/>
      <c r="E128" s="19">
        <v>6000</v>
      </c>
      <c r="F128" s="49"/>
      <c r="G128" s="19">
        <v>6000</v>
      </c>
      <c r="I128" s="79">
        <v>3050</v>
      </c>
      <c r="J128" s="75">
        <f t="shared" si="1"/>
        <v>50.83333333333333</v>
      </c>
    </row>
    <row r="129" spans="1:10" ht="15">
      <c r="A129" s="16">
        <v>6171</v>
      </c>
      <c r="B129" s="16">
        <v>5168</v>
      </c>
      <c r="C129" s="16" t="s">
        <v>99</v>
      </c>
      <c r="D129" s="16"/>
      <c r="E129" s="19">
        <v>22000</v>
      </c>
      <c r="F129" s="51"/>
      <c r="G129" s="19">
        <v>27000</v>
      </c>
      <c r="I129" s="79">
        <v>9765.2</v>
      </c>
      <c r="J129" s="75">
        <f t="shared" si="1"/>
        <v>36.16740740740741</v>
      </c>
    </row>
    <row r="130" spans="1:10" ht="15">
      <c r="A130" s="14">
        <v>6171</v>
      </c>
      <c r="B130" s="14">
        <v>5169</v>
      </c>
      <c r="C130" s="14" t="s">
        <v>65</v>
      </c>
      <c r="D130" s="14"/>
      <c r="E130" s="19">
        <v>100000</v>
      </c>
      <c r="F130" s="51"/>
      <c r="G130" s="19">
        <v>81100</v>
      </c>
      <c r="I130" s="79">
        <v>50955.34</v>
      </c>
      <c r="J130" s="75">
        <f t="shared" si="1"/>
        <v>62.830258939580766</v>
      </c>
    </row>
    <row r="131" spans="1:10" ht="15">
      <c r="A131" s="14">
        <v>6171</v>
      </c>
      <c r="B131" s="14">
        <v>5171</v>
      </c>
      <c r="C131" s="14" t="s">
        <v>39</v>
      </c>
      <c r="D131" s="14"/>
      <c r="E131" s="19">
        <v>20000</v>
      </c>
      <c r="F131" s="51"/>
      <c r="G131" s="19">
        <v>20000</v>
      </c>
      <c r="I131" s="79">
        <v>10721</v>
      </c>
      <c r="J131" s="75">
        <f t="shared" si="1"/>
        <v>53.605000000000004</v>
      </c>
    </row>
    <row r="132" spans="1:10" ht="15">
      <c r="A132" s="14">
        <v>6171</v>
      </c>
      <c r="B132" s="14">
        <v>5173</v>
      </c>
      <c r="C132" s="14" t="s">
        <v>66</v>
      </c>
      <c r="D132" s="14"/>
      <c r="E132" s="17">
        <v>10000</v>
      </c>
      <c r="F132" s="49"/>
      <c r="G132" s="17">
        <v>10000</v>
      </c>
      <c r="I132" s="58">
        <v>3476</v>
      </c>
      <c r="J132" s="75">
        <f t="shared" si="1"/>
        <v>34.760000000000005</v>
      </c>
    </row>
    <row r="133" spans="1:10" ht="15">
      <c r="A133" s="14">
        <v>6171</v>
      </c>
      <c r="B133" s="14">
        <v>5175</v>
      </c>
      <c r="C133" s="14" t="s">
        <v>41</v>
      </c>
      <c r="D133" s="14"/>
      <c r="E133" s="17">
        <v>2000</v>
      </c>
      <c r="F133" s="49"/>
      <c r="G133" s="17">
        <v>2000</v>
      </c>
      <c r="I133" s="58">
        <v>97</v>
      </c>
      <c r="J133" s="75">
        <f t="shared" si="1"/>
        <v>4.8500000000000005</v>
      </c>
    </row>
    <row r="134" spans="1:10" ht="15">
      <c r="A134" s="14">
        <v>6171</v>
      </c>
      <c r="B134" s="14">
        <v>5182</v>
      </c>
      <c r="C134" s="14" t="s">
        <v>107</v>
      </c>
      <c r="D134" s="14"/>
      <c r="E134" s="17"/>
      <c r="F134" s="49"/>
      <c r="G134" s="17"/>
      <c r="I134" s="58">
        <v>44615</v>
      </c>
      <c r="J134" s="75"/>
    </row>
    <row r="135" spans="1:10" ht="15">
      <c r="A135" s="14">
        <v>6171</v>
      </c>
      <c r="B135" s="14">
        <v>5194</v>
      </c>
      <c r="C135" s="14" t="s">
        <v>42</v>
      </c>
      <c r="D135" s="14"/>
      <c r="E135" s="17">
        <v>2000</v>
      </c>
      <c r="F135" s="49"/>
      <c r="G135" s="17">
        <v>2000</v>
      </c>
      <c r="I135" s="58"/>
      <c r="J135" s="75">
        <f t="shared" si="1"/>
        <v>0</v>
      </c>
    </row>
    <row r="136" spans="1:10" ht="15">
      <c r="A136" s="14">
        <v>6171</v>
      </c>
      <c r="B136" s="14">
        <v>5321</v>
      </c>
      <c r="C136" s="14" t="s">
        <v>34</v>
      </c>
      <c r="D136" s="14"/>
      <c r="E136" s="17">
        <v>3000</v>
      </c>
      <c r="F136" s="49"/>
      <c r="G136" s="17">
        <v>3000</v>
      </c>
      <c r="I136" s="58">
        <v>2550</v>
      </c>
      <c r="J136" s="75">
        <f t="shared" si="1"/>
        <v>85</v>
      </c>
    </row>
    <row r="137" spans="1:10" ht="15">
      <c r="A137" s="14">
        <v>6171</v>
      </c>
      <c r="B137" s="14">
        <v>5909</v>
      </c>
      <c r="C137" s="14" t="s">
        <v>109</v>
      </c>
      <c r="D137" s="14"/>
      <c r="E137" s="17"/>
      <c r="F137" s="49"/>
      <c r="G137" s="17">
        <v>3900</v>
      </c>
      <c r="I137" s="58">
        <v>3856</v>
      </c>
      <c r="J137" s="75">
        <f t="shared" si="1"/>
        <v>98.87179487179488</v>
      </c>
    </row>
    <row r="138" spans="1:10" ht="15.75">
      <c r="A138" s="10">
        <v>6171</v>
      </c>
      <c r="B138" s="10"/>
      <c r="C138" s="10" t="s">
        <v>29</v>
      </c>
      <c r="D138" s="10"/>
      <c r="E138" s="18">
        <f>SUM(E115:E136)</f>
        <v>580500</v>
      </c>
      <c r="F138" s="54"/>
      <c r="G138" s="18">
        <f>SUM(G115:G137)</f>
        <v>580500</v>
      </c>
      <c r="I138" s="66">
        <f>SUM(I115:I137)</f>
        <v>401977.4</v>
      </c>
      <c r="J138" s="75">
        <f t="shared" si="1"/>
        <v>69.24675279931094</v>
      </c>
    </row>
    <row r="139" spans="1:10" ht="15.75">
      <c r="A139" s="10"/>
      <c r="B139" s="10"/>
      <c r="C139" s="10"/>
      <c r="D139" s="10"/>
      <c r="E139" s="18"/>
      <c r="F139" s="50"/>
      <c r="G139" s="18"/>
      <c r="I139" s="66"/>
      <c r="J139" s="75"/>
    </row>
    <row r="140" spans="1:10" ht="15">
      <c r="A140" s="16">
        <v>6310</v>
      </c>
      <c r="B140" s="14">
        <v>5163</v>
      </c>
      <c r="C140" s="14" t="s">
        <v>69</v>
      </c>
      <c r="D140" s="14"/>
      <c r="E140" s="17">
        <v>10000</v>
      </c>
      <c r="F140" s="49"/>
      <c r="G140" s="17">
        <v>10000</v>
      </c>
      <c r="I140" s="58">
        <v>3515.8</v>
      </c>
      <c r="J140" s="75">
        <f t="shared" si="1"/>
        <v>35.158</v>
      </c>
    </row>
    <row r="141" spans="1:10" ht="15.75">
      <c r="A141" s="10">
        <v>6310</v>
      </c>
      <c r="B141" s="10"/>
      <c r="C141" s="10" t="s">
        <v>70</v>
      </c>
      <c r="D141" s="10"/>
      <c r="E141" s="18">
        <f>SUM(E140:E140)</f>
        <v>10000</v>
      </c>
      <c r="F141" s="50"/>
      <c r="G141" s="18">
        <f>SUM(G140:G140)</f>
        <v>10000</v>
      </c>
      <c r="I141" s="66">
        <f>SUM(I140:I140)</f>
        <v>3515.8</v>
      </c>
      <c r="J141" s="75">
        <f t="shared" si="1"/>
        <v>35.158</v>
      </c>
    </row>
    <row r="142" spans="1:10" ht="15">
      <c r="A142" s="14"/>
      <c r="B142" s="14"/>
      <c r="C142" s="14"/>
      <c r="D142" s="14"/>
      <c r="E142" s="17"/>
      <c r="F142" s="49"/>
      <c r="G142" s="17"/>
      <c r="I142" s="58"/>
      <c r="J142" s="75"/>
    </row>
    <row r="143" spans="1:10" ht="15">
      <c r="A143" s="16">
        <v>6320</v>
      </c>
      <c r="B143" s="14">
        <v>5163</v>
      </c>
      <c r="C143" s="14" t="s">
        <v>71</v>
      </c>
      <c r="D143" s="14"/>
      <c r="E143" s="17">
        <v>15000</v>
      </c>
      <c r="F143" s="49"/>
      <c r="G143" s="17">
        <v>15000</v>
      </c>
      <c r="I143" s="58"/>
      <c r="J143" s="75">
        <f t="shared" si="1"/>
        <v>0</v>
      </c>
    </row>
    <row r="144" spans="1:10" ht="15.75">
      <c r="A144" s="21">
        <v>6320</v>
      </c>
      <c r="B144" s="10"/>
      <c r="C144" s="10" t="s">
        <v>72</v>
      </c>
      <c r="D144" s="10"/>
      <c r="E144" s="18">
        <f>SUM(E143)</f>
        <v>15000</v>
      </c>
      <c r="F144" s="49"/>
      <c r="G144" s="18">
        <f>SUM(G143)</f>
        <v>15000</v>
      </c>
      <c r="I144" s="66">
        <f>SUM(I143)</f>
        <v>0</v>
      </c>
      <c r="J144" s="75">
        <f t="shared" si="1"/>
        <v>0</v>
      </c>
    </row>
    <row r="145" spans="1:10" ht="15.75">
      <c r="A145" s="21"/>
      <c r="B145" s="10"/>
      <c r="C145" s="10"/>
      <c r="D145" s="10"/>
      <c r="E145" s="18"/>
      <c r="F145" s="49"/>
      <c r="G145" s="18"/>
      <c r="I145" s="66"/>
      <c r="J145" s="75"/>
    </row>
    <row r="146" spans="1:10" ht="15">
      <c r="A146" s="34">
        <v>6399</v>
      </c>
      <c r="B146" s="27">
        <v>5362</v>
      </c>
      <c r="C146" s="27" t="s">
        <v>89</v>
      </c>
      <c r="D146" s="27"/>
      <c r="E146" s="28">
        <v>40000</v>
      </c>
      <c r="F146" s="50"/>
      <c r="G146" s="28"/>
      <c r="I146" s="67"/>
      <c r="J146" s="75"/>
    </row>
    <row r="147" spans="1:10" ht="15">
      <c r="A147" s="34">
        <v>6399</v>
      </c>
      <c r="B147" s="27">
        <v>5365</v>
      </c>
      <c r="C147" s="27" t="s">
        <v>110</v>
      </c>
      <c r="D147" s="27"/>
      <c r="E147" s="28"/>
      <c r="F147" s="50"/>
      <c r="G147" s="28">
        <v>375000</v>
      </c>
      <c r="I147" s="67">
        <v>374870</v>
      </c>
      <c r="J147" s="75">
        <f t="shared" si="1"/>
        <v>99.96533333333333</v>
      </c>
    </row>
    <row r="148" spans="1:10" ht="15.75">
      <c r="A148" s="21">
        <v>6399</v>
      </c>
      <c r="B148" s="10"/>
      <c r="C148" s="10" t="s">
        <v>94</v>
      </c>
      <c r="D148" s="10"/>
      <c r="E148" s="18">
        <f>SUM(E146)</f>
        <v>40000</v>
      </c>
      <c r="F148" s="49"/>
      <c r="G148" s="18">
        <f>SUM(G146:G147)</f>
        <v>375000</v>
      </c>
      <c r="I148" s="66">
        <f>SUM(I146:I147)</f>
        <v>374870</v>
      </c>
      <c r="J148" s="75">
        <f t="shared" si="1"/>
        <v>99.96533333333333</v>
      </c>
    </row>
    <row r="149" spans="1:10" ht="15.75">
      <c r="A149" s="21"/>
      <c r="B149" s="10"/>
      <c r="C149" s="10"/>
      <c r="D149" s="10"/>
      <c r="E149" s="18"/>
      <c r="F149" s="49"/>
      <c r="G149" s="18"/>
      <c r="I149" s="66"/>
      <c r="J149" s="75"/>
    </row>
    <row r="150" spans="1:10" ht="15.75">
      <c r="A150" s="21"/>
      <c r="B150" s="10"/>
      <c r="C150" s="10"/>
      <c r="D150" s="10"/>
      <c r="E150" s="18"/>
      <c r="F150" s="49"/>
      <c r="G150" s="18"/>
      <c r="I150" s="66"/>
      <c r="J150" s="75"/>
    </row>
    <row r="151" spans="1:10" ht="15">
      <c r="A151" s="34">
        <v>6409</v>
      </c>
      <c r="B151" s="14">
        <v>5222</v>
      </c>
      <c r="C151" s="14" t="s">
        <v>87</v>
      </c>
      <c r="D151" s="14"/>
      <c r="E151" s="19">
        <v>20000</v>
      </c>
      <c r="F151" s="49"/>
      <c r="G151" s="79">
        <v>2783.9</v>
      </c>
      <c r="I151" s="79">
        <v>2736.4</v>
      </c>
      <c r="J151" s="75">
        <f t="shared" si="1"/>
        <v>98.29376055174396</v>
      </c>
    </row>
    <row r="152" spans="1:10" ht="15">
      <c r="A152" s="14">
        <v>6409</v>
      </c>
      <c r="B152" s="14">
        <v>5229</v>
      </c>
      <c r="C152" s="14" t="s">
        <v>67</v>
      </c>
      <c r="D152" s="14"/>
      <c r="E152" s="17">
        <v>5100</v>
      </c>
      <c r="F152" s="49"/>
      <c r="G152" s="17">
        <v>1200</v>
      </c>
      <c r="I152" s="58">
        <v>488.7</v>
      </c>
      <c r="J152" s="75">
        <f t="shared" si="1"/>
        <v>40.725</v>
      </c>
    </row>
    <row r="153" spans="1:10" ht="15.75">
      <c r="A153" s="14">
        <v>6409</v>
      </c>
      <c r="B153" s="27">
        <v>5329</v>
      </c>
      <c r="C153" s="27" t="s">
        <v>88</v>
      </c>
      <c r="D153" s="30"/>
      <c r="E153" s="28">
        <v>15000</v>
      </c>
      <c r="F153" s="49"/>
      <c r="G153" s="28">
        <v>15000</v>
      </c>
      <c r="I153" s="67">
        <v>9716</v>
      </c>
      <c r="J153" s="75">
        <f t="shared" si="1"/>
        <v>64.77333333333334</v>
      </c>
    </row>
    <row r="154" spans="1:10" ht="15">
      <c r="A154" s="14">
        <v>6409</v>
      </c>
      <c r="B154" s="14">
        <v>5511</v>
      </c>
      <c r="C154" s="14" t="s">
        <v>68</v>
      </c>
      <c r="D154" s="14"/>
      <c r="E154" s="17">
        <v>2000</v>
      </c>
      <c r="F154" s="49"/>
      <c r="G154" s="17">
        <v>2000</v>
      </c>
      <c r="I154" s="58">
        <v>1490</v>
      </c>
      <c r="J154" s="75">
        <f t="shared" si="1"/>
        <v>74.5</v>
      </c>
    </row>
    <row r="155" spans="1:10" ht="15.75">
      <c r="A155" s="29">
        <v>6409</v>
      </c>
      <c r="B155" s="27"/>
      <c r="C155" s="30" t="s">
        <v>91</v>
      </c>
      <c r="D155" s="27"/>
      <c r="E155" s="31">
        <f>SUM(E151:E154)</f>
        <v>42100</v>
      </c>
      <c r="F155" s="50"/>
      <c r="G155" s="97">
        <f>SUM(G151:G154)</f>
        <v>20983.9</v>
      </c>
      <c r="I155" s="59">
        <f>SUM(I151:I154)</f>
        <v>14431.1</v>
      </c>
      <c r="J155" s="75">
        <f t="shared" si="1"/>
        <v>68.77224920057759</v>
      </c>
    </row>
    <row r="156" spans="1:10" ht="15.75">
      <c r="A156" s="29"/>
      <c r="B156" s="30"/>
      <c r="C156" s="30"/>
      <c r="D156" s="30"/>
      <c r="E156" s="31"/>
      <c r="F156" s="50"/>
      <c r="G156" s="31"/>
      <c r="I156" s="59"/>
      <c r="J156" s="75"/>
    </row>
    <row r="157" spans="1:10" ht="18">
      <c r="A157" s="13"/>
      <c r="B157" s="11" t="s">
        <v>73</v>
      </c>
      <c r="C157" s="9"/>
      <c r="D157" s="9"/>
      <c r="E157" s="9">
        <f>E13+E9+E16+E23+E30+E34+E39+E46+E58+E55+E62+E73+E77+E85+E89+E97+E102+E138+E141+E144+E155+E148+E69</f>
        <v>4619620</v>
      </c>
      <c r="F157" s="53"/>
      <c r="G157" s="9">
        <f>G13+G9+G16+G23+G30+G34+G39+G46+G58+G55+G62+G73+G77+G85+G89+G97+G102+G138+G141+G144+G155+G148+G69+G111</f>
        <v>5020710</v>
      </c>
      <c r="I157" s="73">
        <f>I13+I9+I16+I23+I30+I34+I39+I46+I58+I55+I62+I73+I77+I85+I89+I97+I102+I138+I141+I144+I155+I148+I69+I111</f>
        <v>1794988.8</v>
      </c>
      <c r="J157" s="75">
        <f t="shared" si="1"/>
        <v>35.75169248970763</v>
      </c>
    </row>
    <row r="158" spans="1:10" ht="15.75">
      <c r="A158" s="13"/>
      <c r="B158" s="12"/>
      <c r="C158" s="13"/>
      <c r="D158" s="13"/>
      <c r="E158" s="35"/>
      <c r="F158" s="53"/>
      <c r="J158" s="75"/>
    </row>
    <row r="159" spans="1:10" ht="15.75">
      <c r="A159" s="24"/>
      <c r="B159" s="24"/>
      <c r="C159" s="37" t="s">
        <v>92</v>
      </c>
      <c r="D159" s="24"/>
      <c r="E159" s="43">
        <f>Výdaje!E229-Příjmy!E137</f>
        <v>0</v>
      </c>
      <c r="F159" s="8"/>
      <c r="G159" s="43">
        <f>Výdaje!G229-Příjmy!G137</f>
        <v>0</v>
      </c>
      <c r="H159" s="7"/>
      <c r="I159" s="72">
        <f>Příjmy!I66-Výdaje!I157</f>
        <v>1281183.34</v>
      </c>
      <c r="J159" s="96"/>
    </row>
    <row r="160" spans="1:10" ht="15.75">
      <c r="A160" s="24"/>
      <c r="B160" s="24"/>
      <c r="C160" s="37"/>
      <c r="D160" s="24"/>
      <c r="E160" s="43"/>
      <c r="F160" s="8"/>
      <c r="G160" s="43"/>
      <c r="H160" s="7"/>
      <c r="I160" s="72"/>
      <c r="J160" s="61"/>
    </row>
    <row r="161" spans="1:10" ht="15.75">
      <c r="A161" s="92"/>
      <c r="B161" s="93"/>
      <c r="C161" s="94"/>
      <c r="D161" s="92"/>
      <c r="E161" s="92"/>
      <c r="F161" s="95"/>
      <c r="G161" s="89"/>
      <c r="H161" s="89"/>
      <c r="I161" s="89"/>
      <c r="J161" s="89"/>
    </row>
    <row r="162" spans="1:10" ht="18">
      <c r="A162" s="13"/>
      <c r="B162" s="11" t="s">
        <v>73</v>
      </c>
      <c r="C162" s="9"/>
      <c r="D162" s="9"/>
      <c r="E162" s="9">
        <f>E157</f>
        <v>4619620</v>
      </c>
      <c r="F162" s="53"/>
      <c r="G162" s="9">
        <f>G157+G159</f>
        <v>5020710</v>
      </c>
      <c r="I162" s="73">
        <f>I157+I159</f>
        <v>3076172.14</v>
      </c>
      <c r="J162" s="75">
        <f>I162/G162*100</f>
        <v>61.269663852323674</v>
      </c>
    </row>
    <row r="163" spans="1:6" ht="18">
      <c r="A163" s="9"/>
      <c r="B163" s="11"/>
      <c r="C163" s="9"/>
      <c r="D163" s="9"/>
      <c r="E163" s="9"/>
      <c r="F163" s="53"/>
    </row>
    <row r="164" spans="1:6" ht="18">
      <c r="A164" s="9"/>
      <c r="B164" s="11"/>
      <c r="C164" s="9"/>
      <c r="D164" s="9"/>
      <c r="E164" s="9"/>
      <c r="F164" s="53"/>
    </row>
    <row r="165" spans="1:6" ht="18">
      <c r="A165" s="9"/>
      <c r="B165" s="11"/>
      <c r="C165" s="9"/>
      <c r="D165" s="9"/>
      <c r="E165" s="9"/>
      <c r="F165" s="53"/>
    </row>
    <row r="166" spans="1:6" ht="18">
      <c r="A166" s="9"/>
      <c r="B166" s="11"/>
      <c r="C166" s="9"/>
      <c r="D166" s="9"/>
      <c r="E166" s="9"/>
      <c r="F166" s="53"/>
    </row>
    <row r="167" spans="1:6" ht="18">
      <c r="A167" s="9"/>
      <c r="B167" s="11"/>
      <c r="C167" s="9"/>
      <c r="D167" s="9"/>
      <c r="E167" s="9"/>
      <c r="F167" s="53"/>
    </row>
    <row r="168" spans="1:6" ht="18">
      <c r="A168" s="9"/>
      <c r="B168" s="11"/>
      <c r="C168" s="9"/>
      <c r="D168" s="9"/>
      <c r="E168" s="9"/>
      <c r="F168" s="53"/>
    </row>
    <row r="169" spans="1:6" ht="18">
      <c r="A169" s="9"/>
      <c r="B169" s="11"/>
      <c r="C169" s="9"/>
      <c r="D169" s="9"/>
      <c r="E169" s="9"/>
      <c r="F169" s="53"/>
    </row>
    <row r="170" spans="1:6" ht="18">
      <c r="A170" s="9"/>
      <c r="B170" s="11"/>
      <c r="C170" s="9"/>
      <c r="D170" s="9"/>
      <c r="E170" s="9"/>
      <c r="F170" s="53"/>
    </row>
    <row r="171" spans="1:6" ht="18">
      <c r="A171" s="9"/>
      <c r="B171" s="11"/>
      <c r="C171" s="9"/>
      <c r="D171" s="9"/>
      <c r="E171" s="9"/>
      <c r="F171" s="53"/>
    </row>
    <row r="172" spans="1:6" ht="18">
      <c r="A172" s="9"/>
      <c r="B172" s="11"/>
      <c r="C172" s="9"/>
      <c r="D172" s="9"/>
      <c r="E172" s="9"/>
      <c r="F172" s="53"/>
    </row>
    <row r="173" spans="1:6" ht="18">
      <c r="A173" s="9"/>
      <c r="B173" s="11"/>
      <c r="C173" s="9"/>
      <c r="D173" s="9"/>
      <c r="E173" s="9"/>
      <c r="F173" s="49"/>
    </row>
    <row r="174" spans="1:6" ht="18">
      <c r="A174" s="9"/>
      <c r="B174" s="11"/>
      <c r="C174" s="9"/>
      <c r="D174" s="9"/>
      <c r="E174" s="9"/>
      <c r="F174" s="49"/>
    </row>
    <row r="175" spans="1:6" ht="18">
      <c r="A175" s="9"/>
      <c r="B175" s="11"/>
      <c r="C175" s="9"/>
      <c r="D175" s="9"/>
      <c r="E175" s="9"/>
      <c r="F175" s="49"/>
    </row>
    <row r="176" ht="12.75">
      <c r="F176" s="49"/>
    </row>
    <row r="177" ht="12.75">
      <c r="F177" s="49"/>
    </row>
    <row r="178" ht="12.75">
      <c r="F178" s="49"/>
    </row>
    <row r="179" ht="12.75">
      <c r="F179" s="49"/>
    </row>
    <row r="180" ht="12.75">
      <c r="F180" s="49"/>
    </row>
    <row r="181" ht="12.75">
      <c r="F181" s="49"/>
    </row>
    <row r="182" ht="12.75">
      <c r="F182" s="49"/>
    </row>
    <row r="183" ht="12.75">
      <c r="F183" s="49"/>
    </row>
    <row r="184" ht="12.75">
      <c r="F184" s="49"/>
    </row>
    <row r="185" ht="12.75">
      <c r="F185" s="49"/>
    </row>
    <row r="186" ht="12.75">
      <c r="F186" s="49"/>
    </row>
    <row r="187" ht="12.75">
      <c r="F187" s="49"/>
    </row>
    <row r="188" ht="12.75">
      <c r="F188" s="49"/>
    </row>
    <row r="189" ht="12.75">
      <c r="F189" s="49"/>
    </row>
    <row r="190" ht="12.75">
      <c r="F190" s="49"/>
    </row>
    <row r="191" ht="12.75">
      <c r="F191" s="49"/>
    </row>
    <row r="192" ht="12.75">
      <c r="F192" s="49"/>
    </row>
    <row r="193" ht="12.75">
      <c r="F193" s="49"/>
    </row>
    <row r="194" ht="12.75">
      <c r="F194" s="49"/>
    </row>
    <row r="195" ht="12.75">
      <c r="F195" s="49"/>
    </row>
    <row r="196" ht="12.75">
      <c r="F196" s="49"/>
    </row>
    <row r="197" ht="12.75">
      <c r="F197" s="49"/>
    </row>
    <row r="198" ht="12.75">
      <c r="F198" s="49"/>
    </row>
    <row r="199" ht="12.75">
      <c r="F199" s="49"/>
    </row>
    <row r="200" ht="12.75">
      <c r="F200" s="49"/>
    </row>
    <row r="201" ht="12.75">
      <c r="F201" s="49"/>
    </row>
    <row r="202" ht="12.75">
      <c r="F202" s="49"/>
    </row>
    <row r="203" ht="12.75">
      <c r="F203" s="49"/>
    </row>
    <row r="204" ht="12.75">
      <c r="F204" s="49"/>
    </row>
    <row r="205" ht="12.75">
      <c r="F205" s="49"/>
    </row>
    <row r="206" ht="12.75">
      <c r="F206" s="49"/>
    </row>
    <row r="207" ht="12.75">
      <c r="F207" s="49"/>
    </row>
    <row r="208" ht="12.75">
      <c r="F208" s="49"/>
    </row>
    <row r="209" ht="12.75">
      <c r="F209" s="49"/>
    </row>
    <row r="210" ht="12.75">
      <c r="F210" s="49"/>
    </row>
    <row r="211" ht="12.75">
      <c r="F211" s="49"/>
    </row>
    <row r="212" ht="12.75">
      <c r="F212" s="49"/>
    </row>
    <row r="213" ht="12.75">
      <c r="F213" s="49"/>
    </row>
    <row r="214" ht="12.75">
      <c r="F214" s="49"/>
    </row>
    <row r="215" ht="12.75">
      <c r="F215" s="49"/>
    </row>
    <row r="216" ht="12.75">
      <c r="F216" s="49"/>
    </row>
    <row r="217" ht="12.75">
      <c r="F217" s="49"/>
    </row>
    <row r="218" ht="12.75">
      <c r="F218" s="49"/>
    </row>
    <row r="219" ht="12.75">
      <c r="F219" s="49"/>
    </row>
    <row r="220" ht="12.75">
      <c r="F220" s="49"/>
    </row>
    <row r="221" ht="12.75">
      <c r="F221" s="49"/>
    </row>
    <row r="222" ht="12.75">
      <c r="F222" s="49"/>
    </row>
    <row r="223" ht="12.75">
      <c r="F223" s="49"/>
    </row>
    <row r="224" ht="12.75">
      <c r="F224" s="49"/>
    </row>
    <row r="225" ht="12.75">
      <c r="F225" s="49"/>
    </row>
    <row r="226" ht="12.75">
      <c r="F226" s="49"/>
    </row>
    <row r="227" ht="12.75">
      <c r="F227" s="49"/>
    </row>
    <row r="228" ht="12.75">
      <c r="F228" s="49"/>
    </row>
    <row r="229" ht="12.75">
      <c r="F229" s="49"/>
    </row>
    <row r="230" ht="12.75">
      <c r="F230" s="49"/>
    </row>
    <row r="231" ht="12.75">
      <c r="F231" s="49"/>
    </row>
    <row r="232" ht="12.75">
      <c r="F232" s="49"/>
    </row>
    <row r="233" ht="12.75">
      <c r="F233" s="49"/>
    </row>
    <row r="234" ht="12.75">
      <c r="F234" s="49"/>
    </row>
    <row r="235" ht="12.75">
      <c r="F235" s="49"/>
    </row>
    <row r="236" ht="12.75">
      <c r="F236" s="49"/>
    </row>
    <row r="237" ht="12.75">
      <c r="F237" s="49"/>
    </row>
    <row r="238" ht="12.75">
      <c r="F238" s="49"/>
    </row>
    <row r="239" ht="12.75">
      <c r="F239" s="49"/>
    </row>
    <row r="240" ht="12.75">
      <c r="F240" s="49"/>
    </row>
    <row r="241" ht="12.75">
      <c r="F241" s="49"/>
    </row>
    <row r="242" ht="12.75">
      <c r="F242" s="49"/>
    </row>
    <row r="243" ht="12.75">
      <c r="F243" s="49"/>
    </row>
    <row r="244" ht="12.75">
      <c r="F244" s="49"/>
    </row>
    <row r="245" ht="12.75">
      <c r="F245" s="49"/>
    </row>
    <row r="246" ht="12.75">
      <c r="F246" s="49"/>
    </row>
    <row r="247" ht="12.75">
      <c r="F247" s="49"/>
    </row>
    <row r="248" ht="12.75">
      <c r="F248" s="49"/>
    </row>
    <row r="249" ht="12.75">
      <c r="F249" s="49"/>
    </row>
    <row r="250" ht="12.75">
      <c r="F250" s="49"/>
    </row>
    <row r="251" ht="12.75">
      <c r="F251" s="49"/>
    </row>
    <row r="252" ht="12.75">
      <c r="F252" s="49"/>
    </row>
    <row r="253" ht="12.75">
      <c r="F253" s="49"/>
    </row>
    <row r="254" ht="12.75">
      <c r="F254" s="49"/>
    </row>
    <row r="255" ht="12.75">
      <c r="F255" s="49"/>
    </row>
    <row r="256" ht="12.75">
      <c r="F256" s="49"/>
    </row>
    <row r="257" ht="12.75">
      <c r="F257" s="49"/>
    </row>
    <row r="258" ht="12.75">
      <c r="F258" s="49"/>
    </row>
    <row r="259" ht="12.75">
      <c r="F259" s="49"/>
    </row>
    <row r="260" ht="12.75">
      <c r="F260" s="49"/>
    </row>
    <row r="261" ht="12.75">
      <c r="F261" s="49"/>
    </row>
    <row r="262" ht="12.75">
      <c r="F262" s="49"/>
    </row>
    <row r="263" ht="12.75">
      <c r="F263" s="49"/>
    </row>
    <row r="264" ht="12.75">
      <c r="F264" s="49"/>
    </row>
    <row r="265" ht="12.75">
      <c r="F265" s="49"/>
    </row>
    <row r="266" ht="12.75">
      <c r="F266" s="49"/>
    </row>
    <row r="267" ht="12.75">
      <c r="F267" s="49"/>
    </row>
    <row r="268" ht="12.75">
      <c r="F268" s="49"/>
    </row>
    <row r="269" ht="12.75">
      <c r="F269" s="49"/>
    </row>
    <row r="270" ht="12.75">
      <c r="F270" s="49"/>
    </row>
    <row r="271" ht="12.75">
      <c r="F271" s="49"/>
    </row>
    <row r="272" ht="12.75">
      <c r="F272" s="49"/>
    </row>
    <row r="273" ht="12.75">
      <c r="F273" s="49"/>
    </row>
  </sheetData>
  <sheetProtection/>
  <mergeCells count="2">
    <mergeCell ref="A1:E1"/>
    <mergeCell ref="A2:E2"/>
  </mergeCells>
  <printOptions/>
  <pageMargins left="0.1968503937007874" right="0.1968503937007874" top="0.7480314960629921" bottom="0.7874015748031497" header="0.3149606299212598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</dc:creator>
  <cp:keywords/>
  <dc:description/>
  <cp:lastModifiedBy>Obecní úřad</cp:lastModifiedBy>
  <cp:lastPrinted>2015-11-16T08:49:41Z</cp:lastPrinted>
  <dcterms:created xsi:type="dcterms:W3CDTF">2009-11-27T09:26:15Z</dcterms:created>
  <dcterms:modified xsi:type="dcterms:W3CDTF">2016-11-21T16:23:39Z</dcterms:modified>
  <cp:category/>
  <cp:version/>
  <cp:contentType/>
  <cp:contentStatus/>
</cp:coreProperties>
</file>